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1840" windowHeight="13365"/>
  </bookViews>
  <sheets>
    <sheet name="МКУ УРУО" sheetId="1" r:id="rId1"/>
  </sheets>
  <externalReferences>
    <externalReference r:id="rId2"/>
  </externalReferences>
  <definedNames>
    <definedName name="_xlnm.Print_Area" localSheetId="0">'МКУ УРУО'!$A$1:$I$252</definedName>
  </definedNames>
  <calcPr calcId="125725"/>
</workbook>
</file>

<file path=xl/calcChain.xml><?xml version="1.0" encoding="utf-8"?>
<calcChain xmlns="http://schemas.openxmlformats.org/spreadsheetml/2006/main">
  <c r="F88" i="1"/>
  <c r="F85" s="1"/>
  <c r="F127"/>
  <c r="G127"/>
  <c r="F121"/>
  <c r="G121"/>
  <c r="F115"/>
  <c r="G115"/>
  <c r="F110"/>
  <c r="G110"/>
  <c r="F111"/>
  <c r="G111"/>
  <c r="F112"/>
  <c r="G112"/>
  <c r="F113"/>
  <c r="G113"/>
  <c r="F114"/>
  <c r="G114"/>
  <c r="G85"/>
  <c r="F157"/>
  <c r="G157"/>
  <c r="F152"/>
  <c r="F146" s="1"/>
  <c r="G152"/>
  <c r="G146" s="1"/>
  <c r="F153"/>
  <c r="F147" s="1"/>
  <c r="G153"/>
  <c r="G147" s="1"/>
  <c r="F154"/>
  <c r="F148" s="1"/>
  <c r="G154"/>
  <c r="G148" s="1"/>
  <c r="F155"/>
  <c r="F149" s="1"/>
  <c r="G155"/>
  <c r="G149" s="1"/>
  <c r="F156"/>
  <c r="F150" s="1"/>
  <c r="G156"/>
  <c r="G150" s="1"/>
  <c r="F139"/>
  <c r="G139"/>
  <c r="G61"/>
  <c r="F61"/>
  <c r="F67"/>
  <c r="G67"/>
  <c r="F57"/>
  <c r="G57"/>
  <c r="G58"/>
  <c r="F73"/>
  <c r="G73"/>
  <c r="F58" l="1"/>
  <c r="F79"/>
  <c r="G79"/>
  <c r="F91"/>
  <c r="G91"/>
  <c r="F97"/>
  <c r="H97" s="1"/>
  <c r="G97"/>
  <c r="F103"/>
  <c r="G103"/>
  <c r="F37"/>
  <c r="G37"/>
  <c r="F43"/>
  <c r="G43"/>
  <c r="F49"/>
  <c r="G49"/>
  <c r="H34"/>
  <c r="H39"/>
  <c r="H45"/>
  <c r="H51"/>
  <c r="H57"/>
  <c r="H58"/>
  <c r="H61"/>
  <c r="H64"/>
  <c r="H67"/>
  <c r="H69"/>
  <c r="H73"/>
  <c r="H76"/>
  <c r="H82"/>
  <c r="H85"/>
  <c r="H88"/>
  <c r="H94"/>
  <c r="H100"/>
  <c r="H105"/>
  <c r="H111"/>
  <c r="H112"/>
  <c r="H115"/>
  <c r="H118"/>
  <c r="H121"/>
  <c r="H124"/>
  <c r="H127"/>
  <c r="H130"/>
  <c r="H136"/>
  <c r="H139"/>
  <c r="H141"/>
  <c r="H148"/>
  <c r="H154"/>
  <c r="F27"/>
  <c r="F21" s="1"/>
  <c r="G27"/>
  <c r="G21" s="1"/>
  <c r="G28"/>
  <c r="G22" s="1"/>
  <c r="F32"/>
  <c r="F31" s="1"/>
  <c r="G32"/>
  <c r="G26" s="1"/>
  <c r="F35"/>
  <c r="F29" s="1"/>
  <c r="F23" s="1"/>
  <c r="F17" s="1"/>
  <c r="G35"/>
  <c r="G29" s="1"/>
  <c r="G23" s="1"/>
  <c r="G17" s="1"/>
  <c r="F36"/>
  <c r="F30" s="1"/>
  <c r="F24" s="1"/>
  <c r="F18" s="1"/>
  <c r="G36"/>
  <c r="G30" s="1"/>
  <c r="G24" s="1"/>
  <c r="G18" s="1"/>
  <c r="G55" l="1"/>
  <c r="H103"/>
  <c r="H91"/>
  <c r="H79"/>
  <c r="G31"/>
  <c r="F26"/>
  <c r="F20" s="1"/>
  <c r="H43"/>
  <c r="F55"/>
  <c r="H55" s="1"/>
  <c r="H31"/>
  <c r="H49"/>
  <c r="H37"/>
  <c r="F28"/>
  <c r="F22" s="1"/>
  <c r="H22" s="1"/>
  <c r="H27"/>
  <c r="G25"/>
  <c r="H21"/>
  <c r="G20"/>
  <c r="F133"/>
  <c r="F109" s="1"/>
  <c r="G133"/>
  <c r="F163"/>
  <c r="G163"/>
  <c r="H163" s="1"/>
  <c r="H166"/>
  <c r="F181"/>
  <c r="H181" s="1"/>
  <c r="G181"/>
  <c r="F169"/>
  <c r="G169"/>
  <c r="H172"/>
  <c r="H169" s="1"/>
  <c r="F175"/>
  <c r="H175" s="1"/>
  <c r="G175"/>
  <c r="H178"/>
  <c r="H184"/>
  <c r="F187"/>
  <c r="H187" s="1"/>
  <c r="H190"/>
  <c r="F200"/>
  <c r="F194" s="1"/>
  <c r="F201"/>
  <c r="F195" s="1"/>
  <c r="F15" s="1"/>
  <c r="F202"/>
  <c r="F205"/>
  <c r="F199" s="1"/>
  <c r="G205"/>
  <c r="H208"/>
  <c r="H214"/>
  <c r="F223"/>
  <c r="G223"/>
  <c r="G201" s="1"/>
  <c r="F230"/>
  <c r="F231"/>
  <c r="F232"/>
  <c r="F233"/>
  <c r="F234"/>
  <c r="H237"/>
  <c r="F247"/>
  <c r="F241"/>
  <c r="F235"/>
  <c r="H250"/>
  <c r="G187"/>
  <c r="G194"/>
  <c r="G211"/>
  <c r="H211" s="1"/>
  <c r="H220"/>
  <c r="H205" l="1"/>
  <c r="H133"/>
  <c r="G109"/>
  <c r="H109" s="1"/>
  <c r="F229"/>
  <c r="F193" s="1"/>
  <c r="G151"/>
  <c r="F14"/>
  <c r="G202"/>
  <c r="G199" s="1"/>
  <c r="H199" s="1"/>
  <c r="F151"/>
  <c r="F145" s="1"/>
  <c r="G14"/>
  <c r="H201"/>
  <c r="F196"/>
  <c r="H28"/>
  <c r="F25"/>
  <c r="F19" s="1"/>
  <c r="G19" l="1"/>
  <c r="H19" s="1"/>
  <c r="G145"/>
  <c r="H145" s="1"/>
  <c r="H151"/>
  <c r="H25"/>
  <c r="H202"/>
  <c r="F16"/>
  <c r="F13"/>
  <c r="H225"/>
  <c r="H223" s="1"/>
  <c r="G247"/>
  <c r="H247" s="1"/>
  <c r="G241"/>
  <c r="H241" s="1"/>
  <c r="H244"/>
  <c r="G231"/>
  <c r="G235"/>
  <c r="H235" s="1"/>
  <c r="G232" l="1"/>
  <c r="G229" s="1"/>
  <c r="H231"/>
  <c r="G195"/>
  <c r="E247"/>
  <c r="E241"/>
  <c r="E235"/>
  <c r="E234"/>
  <c r="E233"/>
  <c r="E232"/>
  <c r="E231"/>
  <c r="E230"/>
  <c r="E223"/>
  <c r="E217"/>
  <c r="H217" s="1"/>
  <c r="E211"/>
  <c r="E205"/>
  <c r="E204"/>
  <c r="E203"/>
  <c r="E202"/>
  <c r="E201"/>
  <c r="E200"/>
  <c r="E187"/>
  <c r="E181"/>
  <c r="E175"/>
  <c r="E169"/>
  <c r="E163"/>
  <c r="E157"/>
  <c r="E156"/>
  <c r="E150" s="1"/>
  <c r="E155"/>
  <c r="E149" s="1"/>
  <c r="E154"/>
  <c r="E148" s="1"/>
  <c r="E153"/>
  <c r="E147" s="1"/>
  <c r="E152"/>
  <c r="E146" s="1"/>
  <c r="E139"/>
  <c r="E133"/>
  <c r="E127"/>
  <c r="E121"/>
  <c r="E115"/>
  <c r="E114"/>
  <c r="E48" s="1"/>
  <c r="E113"/>
  <c r="E47" s="1"/>
  <c r="E112"/>
  <c r="E111"/>
  <c r="E110"/>
  <c r="E44" s="1"/>
  <c r="E108"/>
  <c r="E107"/>
  <c r="E102"/>
  <c r="E101"/>
  <c r="E96"/>
  <c r="E95"/>
  <c r="E90"/>
  <c r="E89"/>
  <c r="E84"/>
  <c r="E83"/>
  <c r="E77"/>
  <c r="E72"/>
  <c r="E71"/>
  <c r="E66"/>
  <c r="E65"/>
  <c r="E63"/>
  <c r="E62"/>
  <c r="A61"/>
  <c r="E58"/>
  <c r="E57"/>
  <c r="E56"/>
  <c r="A55"/>
  <c r="E54"/>
  <c r="E53"/>
  <c r="E50"/>
  <c r="E37"/>
  <c r="A37"/>
  <c r="E32"/>
  <c r="E26" s="1"/>
  <c r="A31"/>
  <c r="E28"/>
  <c r="E27"/>
  <c r="A25"/>
  <c r="A19"/>
  <c r="H229" l="1"/>
  <c r="G193"/>
  <c r="H195"/>
  <c r="G15"/>
  <c r="H15" s="1"/>
  <c r="G196"/>
  <c r="H232"/>
  <c r="E195"/>
  <c r="E20"/>
  <c r="E36"/>
  <c r="E30" s="1"/>
  <c r="E78"/>
  <c r="E22"/>
  <c r="E229"/>
  <c r="E109"/>
  <c r="E103"/>
  <c r="E196"/>
  <c r="E198"/>
  <c r="E97"/>
  <c r="E197"/>
  <c r="E21"/>
  <c r="E15" s="1"/>
  <c r="E194"/>
  <c r="E14" s="1"/>
  <c r="E151"/>
  <c r="E145" s="1"/>
  <c r="E199"/>
  <c r="E43"/>
  <c r="E79"/>
  <c r="E91"/>
  <c r="E49"/>
  <c r="E61"/>
  <c r="E67"/>
  <c r="E35"/>
  <c r="E59"/>
  <c r="E85"/>
  <c r="H193" l="1"/>
  <c r="G13"/>
  <c r="H13" s="1"/>
  <c r="G16"/>
  <c r="H16" s="1"/>
  <c r="H196"/>
  <c r="E16"/>
  <c r="E60"/>
  <c r="E24" s="1"/>
  <c r="E18" s="1"/>
  <c r="E73"/>
  <c r="E193"/>
  <c r="E29"/>
  <c r="E31"/>
  <c r="E55"/>
  <c r="E25" l="1"/>
  <c r="E19" s="1"/>
  <c r="E13" s="1"/>
  <c r="E23"/>
  <c r="E17" s="1"/>
</calcChain>
</file>

<file path=xl/sharedStrings.xml><?xml version="1.0" encoding="utf-8"?>
<sst xmlns="http://schemas.openxmlformats.org/spreadsheetml/2006/main" count="394" uniqueCount="115">
  <si>
    <t>Приложение № 6</t>
  </si>
  <si>
    <t>к Муниципальной целевой программе</t>
  </si>
  <si>
    <t>"Развитие образования в муниципальном образовании</t>
  </si>
  <si>
    <t>в Усть-Янском улусе (районе) на 2018-2022 годы"</t>
  </si>
  <si>
    <t>№</t>
  </si>
  <si>
    <t>Наименование программы, подпрограммы,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</si>
  <si>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</si>
  <si>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</si>
  <si>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</t>
  </si>
  <si>
    <t>всего</t>
  </si>
  <si>
    <t xml:space="preserve">«Развитие системы образования
МО «Усть-Янский улус(район)»
на  2018-2022 годы»
</t>
  </si>
  <si>
    <t xml:space="preserve"> МКУ «Усть – Янское районное управление образования»</t>
  </si>
  <si>
    <t>федеральный бюджет</t>
  </si>
  <si>
    <t>республиканский бюджет</t>
  </si>
  <si>
    <t>бюджет муниципального района</t>
  </si>
  <si>
    <t>бюджет поселений</t>
  </si>
  <si>
    <t>иные источники</t>
  </si>
  <si>
    <t>Основное мероприятие №1. "Дошкольное образование"</t>
  </si>
  <si>
    <t>Мероприятие №1. Расходы на обеспечение деятельности (оказания услуг, выполнения работ) муниципальных учреждений в рамках основного мероприятия "Дошкольное образование"</t>
  </si>
  <si>
    <t>Мероприятие №2. Выполнение отдельных государственных полномочий на реализацию государственного стандарта дошкольного образования</t>
  </si>
  <si>
    <t>1.1.3.</t>
  </si>
  <si>
    <t>Мероприятие №3. Выплата компенсации в части родительской платы  за содержание ребенка в образовательных организациях, реализующих основную общеобразовательную программу дошкольного образования</t>
  </si>
  <si>
    <t>1.1.4.</t>
  </si>
  <si>
    <t>Мероприятие №4. Предоставление мер социальной поддержки педагогическим работникам муниципальных дошкольных образовательных организаций, проживающим и работающим в сельских населенных пунктах, рабочих поселках (поселках городского типа).</t>
  </si>
  <si>
    <t>Основное мероприятие №2. "Общее образование"</t>
  </si>
  <si>
    <t>Мероприятие №1 . Расходы на обеспечение деятельности (оказание услуг) муниципальных учреждений</t>
  </si>
  <si>
    <t>1.2.2.</t>
  </si>
  <si>
    <t>Мероприятие №2. Выполнение отдельных государственных полномочий на реализацию государственного стандарта общего образования</t>
  </si>
  <si>
    <t>1.2.3.</t>
  </si>
  <si>
    <t>Мероприятие №3.Совершенствование системы обеспечения качественным питанием  в  образовательных организациях</t>
  </si>
  <si>
    <t>1.2.4.</t>
  </si>
  <si>
    <t>Мероприятие №4. Организация обучения  за курс  среднего общего образования (10-11 классы) обучающихся из с. Уянди, с. Юкагир(«гостевые дети»)</t>
  </si>
  <si>
    <t>1.2.5.</t>
  </si>
  <si>
    <t>Мероприятие №5. Организация и проведение Государственной итоговой аттестации по образовательным программам основного и общего образования</t>
  </si>
  <si>
    <t>1.2.6.</t>
  </si>
  <si>
    <t>Мероприятие №6. Организация работы Штаба «Абитуриент»</t>
  </si>
  <si>
    <t>1.2.7.</t>
  </si>
  <si>
    <t xml:space="preserve">Мероприятие №7. Организация и проведение  юбилейных  мероприятий </t>
  </si>
  <si>
    <t>1.2.8.</t>
  </si>
  <si>
    <t>Мероприятие №8. Предоставление мер социальной поддержки педагогическим работникам муниципальных дошкольных образовательных организаций, проживающим и работающим в сельских населенных пунктах, рабочих поселках (поселках городского типа).</t>
  </si>
  <si>
    <t>1.3.</t>
  </si>
  <si>
    <t>Основное мероприятие №3.  "Воспитание и дополнительное образование"</t>
  </si>
  <si>
    <t xml:space="preserve"> 1. МКУ «Усть – Янское районное управление образования».
2. МКУ «Усть-Янское управление культуры и духовного развития».
</t>
  </si>
  <si>
    <t>1.3.1.</t>
  </si>
  <si>
    <t>Мероприятие №1. Расходы на обеспечение деятельности (оказания услуг, выполнения работ) муниципальных учреждений в рамках основного мероприятия  (ЦДШИ, ДЮСШ)</t>
  </si>
  <si>
    <t>1.3.2.</t>
  </si>
  <si>
    <t>Мероприятие №2. Реализация мероприятий, направленных на патриотическое воспитание обучающихся</t>
  </si>
  <si>
    <t>1.3.3.</t>
  </si>
  <si>
    <t>Мероприятие №3. Организация участия обучающихся  в республиканских спортивных мероприятиях, спартакиадах школьников</t>
  </si>
  <si>
    <t>1.3.4.</t>
  </si>
  <si>
    <t>Мероприятие №4. Обеспечение выезда детей на Кремлевскую елку и елку Главы РС(Я)</t>
  </si>
  <si>
    <t>1.3.5.</t>
  </si>
  <si>
    <t>Мероприятие №5. Предоставление мер социальной поддержки педагогическим работникам муниципальных дошкольных образовательных организаций, проживающим и работающим в сельских населенных пунктах, рабочих поселках (поселках городского типа).</t>
  </si>
  <si>
    <t>Подпрограмма № 2. "Одаренные дети  в муниципальном образовании «Усть-Янский улус (район)»</t>
  </si>
  <si>
    <t>2.1.</t>
  </si>
  <si>
    <t>Основное мероприятие №1. «Выявление и поддержка одаренных детей»</t>
  </si>
  <si>
    <t>2.1.1.</t>
  </si>
  <si>
    <t>Мероприятие № 1. Организация и проведение районного конкурса «Ученик года»</t>
  </si>
  <si>
    <t>2.1.2.</t>
  </si>
  <si>
    <t>Мероприятие № 2. Организация и проведение районного фестиваля «Сааскы таммахтар».</t>
  </si>
  <si>
    <t>2.1.3.</t>
  </si>
  <si>
    <t>Мероприятие №3. Участие в республиканском конкурсе «Будущий дипломат»</t>
  </si>
  <si>
    <t>2.1.4.</t>
  </si>
  <si>
    <t>Мероприятие № 4. Организация и проведение муниципального этапа научно-практической конференции «Шаг в будущее»</t>
  </si>
  <si>
    <t>2.1.5.</t>
  </si>
  <si>
    <t>Мероприятие № 5. Организация участия обучающихся в республиканских, всероссийских олимпиадах, конкурсах, иных мероприятиях, направленных  на выявление и развитие одаренных детей.</t>
  </si>
  <si>
    <t>2.1.6.</t>
  </si>
  <si>
    <t>Мероприятие № 6. Присуждение Грантов Главы МО «Усть-Янский улус (район)».</t>
  </si>
  <si>
    <t>Подпрограмма "Управление программой"</t>
  </si>
  <si>
    <t>3.1.</t>
  </si>
  <si>
    <t>Основное мероприятие №1. "Обеспечение управления программой"</t>
  </si>
  <si>
    <t>3.1.1.</t>
  </si>
  <si>
    <t>Мероприятие № 1. Руководство и управление в сфере установленных функций (УРУО)</t>
  </si>
  <si>
    <t>3.1.2.</t>
  </si>
  <si>
    <t>Мероприятие № 2.  Обеспечение открытости системы образования, организация  профориентационных мероприятий, направленных на получение профессии в сфере педагогики</t>
  </si>
  <si>
    <t>3.1.3.</t>
  </si>
  <si>
    <t>Мероприятие № 3. Повышение квалификации управленческих кадров (оплата проезда, оплата курсов повышения квалификации, семинаров, конференций)</t>
  </si>
  <si>
    <t>3.1.4.</t>
  </si>
  <si>
    <t>Мероприятие № 4. Предоставление мер социальной поддержки педагогическим работникам муниципальных дошкольных образовательных организаций, проживающим и работающим в сельских населенных пунктах, рабочих поселках (поселках городского типа).</t>
  </si>
  <si>
    <t>3.2.</t>
  </si>
  <si>
    <t>Основное мероприятие №2. «Организация летнего отдыха и занятости детей»</t>
  </si>
  <si>
    <t>3.2.1.</t>
  </si>
  <si>
    <t>Мероприятие № 1. Организация отдыха детей в каникулярное время (за счет средств ГБ)</t>
  </si>
  <si>
    <t>3.2.2.</t>
  </si>
  <si>
    <t>Мероприятие №2. Софинансирование расходных обязательств на организацию отдыха детей в каникулярное время (за счет средств МБ)</t>
  </si>
  <si>
    <t>3.2.3.</t>
  </si>
  <si>
    <t xml:space="preserve">Мероприятие № 3. Организация перевозки детей к местам работы родителей, занятых в оленеводстве </t>
  </si>
  <si>
    <t>Подпрограмма № 1. "Общее образование: образование, открытое в будущее, воспитание и дополнительное образование    в муниципальном образовании «Усть-Янский улус(район)»"</t>
  </si>
  <si>
    <t>план 2018</t>
  </si>
  <si>
    <t>примечание</t>
  </si>
  <si>
    <t>% исполнения</t>
  </si>
  <si>
    <t>лимитов было вделено 30,00 т.р., выплачено грантов 30,00 руб.</t>
  </si>
  <si>
    <t>освоено</t>
  </si>
  <si>
    <t>Предоставление мер социальной поддержки педагогическим работникам выплачивается ежемесячно в размере 1200,00 руб на 1 педагогического работника согла предоставленных списков на оплату руководителиями ОО</t>
  </si>
  <si>
    <t>Предоставление мер социальной поддержки педагогическим работникам выплачивается ежемесячно в размере 1200,00 руб на 1 педагогического работника соглаcно предоставленных списков на оплату руководителиями ОО</t>
  </si>
  <si>
    <t>лимиты не выделены</t>
  </si>
  <si>
    <t>ОТЧЕТ ИСПОЛНЕНИЯ МУНИЦИПАЛЬНОЙ ПРОГРАММЫ ЗА СЧЕТ ВСЕХ ИСТОЧНИКОВ ФИНАНСИРОВАНИЯ НА 10.12.2018 ГОДА</t>
  </si>
  <si>
    <t>МКУ "Усть-Янское районное управление образования"</t>
  </si>
  <si>
    <t>лимиты на 01.12.2018г.</t>
  </si>
  <si>
    <t>фактически исполнено на 01.12.2018</t>
  </si>
  <si>
    <t>Выплата компенсации в части родительской платы за содержание ребенка в ОО выплачивается ежемесячно по мере финансирования и по мере предоставления отчетности ОО</t>
  </si>
  <si>
    <t>Лимиты увеличены в связи с доп финансированием на 7460,5 тыс руб.. Приобретение ТСО, игр и игрушек освоено на100%.. Зарплата работникам выплачивается ежемесячно по мере начисления.</t>
  </si>
  <si>
    <t>Лимиты были увеличены. По заключеным договорам - договора оплачиваются по мере финансирования, а также  по мере выставления счетов и актов выполненных работ. Зарплата прочих работников выплачивается ежемесячно  по мере начисления.</t>
  </si>
  <si>
    <t>Лимиты увеличены . Зарплата прочим работникам выплачивается ежемесячно по мере начисления. . Оплата договоров производится по мере финансирования и по мере выставления счетов и актов выполненных работ.</t>
  </si>
  <si>
    <t>Лимиты увеличены. По договорам на предоставление услгуи интернет соединения оплата производится по мере выставления счетов на оплату</t>
  </si>
  <si>
    <t>Лимиты уменьшены Все заключенные договора переданы в МЦБ на оплату, в т.ч. муниципальные контракты МБОУ "Депутатская СОШ" на сумму и МБОУ "Казачинская СОШ". По заключенным договорам оплата производится по мере финансирования. По МКОУ Депутатская СОШ на стадии заключения находтся несколько муниципальных контрактов по итогам проведения ЭА и ЗК.</t>
  </si>
  <si>
    <t>Дополнительное соглашение к договору аренды штаба абитуриента передан в МЦБ для оплаты.</t>
  </si>
  <si>
    <t>по Итогам ЭА экономия неиспользовано 1,3 тыс руб.</t>
  </si>
  <si>
    <t>получателей социальной поддержки всего 2 человека Выплаты производятся ежемесячно по мере финансирования</t>
  </si>
  <si>
    <t>Лимиты были увеличены . Оплата по заключенным договорам производится по мере оказания услуг и выставления счетов. Выплата зарплаты и отчисления в ИФНС, ФСС и ПФ производтся по мере начисления ежемесячно, оплата налогов также по мере начисления ежеквартально</t>
  </si>
  <si>
    <t>МК на сумму 199076,64 заклюяеный по итогам ЭА в июне 2018г. Был перенесен на 2019 год в связи с заключение допа.соглашения от октября 2018 года</t>
  </si>
  <si>
    <t xml:space="preserve">МБУ ДО "Усть-Янская ДЮСШ". Лимиты уменьшены. </t>
  </si>
  <si>
    <t>Муниципальный контракт на сумму 421,44877 тыс руб. заключен по итогам электронного аукциона 24.09.2018 года. Оплата по мере подписания актов выполненных работ.</t>
  </si>
  <si>
    <t>Лимиты МБУ ДО "Усть-Янская ДЮСШ" составляет 39,6 тыс руб.Выплата производится ежемеясно по мере финансирования</t>
  </si>
  <si>
    <t>МБУ ДО "Усть-Янская ДЮСШ" Договора оплачиваются по мере выставления счетов. Зарплата работникам выплачивается ежемесячно по мере начисления.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</si>
</sst>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b/>
      <sz val="1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2" fillId="4" borderId="1" xfId="0" applyFont="1" applyFill="1" applyBorder="1" applyAlignment="1">
      <alignment horizontal="left" vertical="center" wrapText="1"/>
    </xf>
    <xf numFmtId="43" fontId="2" fillId="4" borderId="1" xfId="1" applyFont="1" applyFill="1" applyBorder="1" applyAlignment="1">
      <alignment horizontal="center" vertical="center"/>
    </xf>
    <xf numFmtId="0" fontId="0" fillId="4" borderId="0" xfId="0" applyFill="1"/>
    <xf numFmtId="0" fontId="2" fillId="4" borderId="1" xfId="0" applyFont="1" applyFill="1" applyBorder="1" applyAlignment="1">
      <alignment horizontal="left" vertical="center" wrapText="1"/>
    </xf>
    <xf numFmtId="0" fontId="2" fillId="0" borderId="0" xfId="0" applyFont="1"/>
    <xf numFmtId="0" fontId="4" fillId="0" borderId="0" xfId="0" applyFont="1"/>
    <xf numFmtId="164" fontId="2" fillId="0" borderId="0" xfId="0" applyNumberFormat="1" applyFont="1" applyFill="1" applyAlignment="1">
      <alignment horizontal="right" vertical="top"/>
    </xf>
    <xf numFmtId="0" fontId="5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9" fontId="2" fillId="2" borderId="1" xfId="2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left" vertical="center" wrapText="1"/>
    </xf>
    <xf numFmtId="9" fontId="2" fillId="4" borderId="1" xfId="2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left" vertical="center" wrapText="1"/>
    </xf>
    <xf numFmtId="49" fontId="5" fillId="4" borderId="1" xfId="1" applyNumberFormat="1" applyFont="1" applyFill="1" applyBorder="1" applyAlignment="1">
      <alignment horizontal="left" vertical="center" wrapText="1"/>
    </xf>
    <xf numFmtId="43" fontId="5" fillId="2" borderId="1" xfId="1" applyFont="1" applyFill="1" applyBorder="1" applyAlignment="1">
      <alignment horizontal="left" vertical="top" wrapText="1"/>
    </xf>
    <xf numFmtId="43" fontId="5" fillId="4" borderId="1" xfId="1" applyFont="1" applyFill="1" applyBorder="1" applyAlignment="1">
      <alignment horizontal="left" vertical="top" wrapText="1"/>
    </xf>
    <xf numFmtId="49" fontId="5" fillId="4" borderId="1" xfId="1" applyNumberFormat="1" applyFont="1" applyFill="1" applyBorder="1" applyAlignment="1">
      <alignment horizontal="left" vertical="top" wrapText="1"/>
    </xf>
    <xf numFmtId="43" fontId="2" fillId="3" borderId="1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left" vertical="center" wrapText="1"/>
    </xf>
    <xf numFmtId="9" fontId="2" fillId="0" borderId="1" xfId="2" applyFont="1" applyBorder="1" applyAlignment="1">
      <alignment horizontal="center" vertical="center"/>
    </xf>
    <xf numFmtId="49" fontId="6" fillId="4" borderId="1" xfId="1" applyNumberFormat="1" applyFont="1" applyFill="1" applyBorder="1" applyAlignment="1">
      <alignment horizontal="left" vertical="center" wrapText="1"/>
    </xf>
    <xf numFmtId="9" fontId="2" fillId="3" borderId="1" xfId="2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left" vertical="center" wrapText="1"/>
    </xf>
    <xf numFmtId="0" fontId="4" fillId="4" borderId="0" xfId="0" applyFont="1" applyFill="1"/>
    <xf numFmtId="0" fontId="7" fillId="4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6" fontId="2" fillId="2" borderId="2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4" borderId="1" xfId="1" applyNumberFormat="1" applyFont="1" applyFill="1" applyBorder="1" applyAlignment="1">
      <alignment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7;&#1079;&#1086;&#1087;&#1072;&#1089;&#1085;&#1086;&#1089;&#1090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П безопасность"/>
      <sheetName val="ПП ГОиЧС"/>
      <sheetName val="ПП АПК БГ"/>
      <sheetName val="ПП ГИБДД"/>
      <sheetName val="Мероприятия"/>
      <sheetName val="Показатели"/>
      <sheetName val="ресурсы"/>
      <sheetName val="Лист1"/>
      <sheetName val="ресурсы (2)"/>
    </sheetNames>
    <sheetDataSet>
      <sheetData sheetId="0"/>
      <sheetData sheetId="1"/>
      <sheetData sheetId="2"/>
      <sheetData sheetId="3"/>
      <sheetData sheetId="4">
        <row r="5">
          <cell r="A5">
            <v>1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10">
          <cell r="A10" t="str">
            <v>1.2.</v>
          </cell>
        </row>
        <row r="11">
          <cell r="A11" t="str">
            <v>1.2.1.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I277"/>
  <sheetViews>
    <sheetView tabSelected="1" zoomScale="70" zoomScaleNormal="70" workbookViewId="0">
      <selection activeCell="H15" sqref="H15"/>
    </sheetView>
  </sheetViews>
  <sheetFormatPr defaultRowHeight="15"/>
  <cols>
    <col min="1" max="1" width="7.140625" customWidth="1"/>
    <col min="2" max="2" width="35.140625" customWidth="1"/>
    <col min="3" max="3" width="22.140625" customWidth="1"/>
    <col min="4" max="4" width="18.85546875" customWidth="1"/>
    <col min="5" max="5" width="19.5703125" customWidth="1"/>
    <col min="6" max="8" width="19.5703125" style="7" customWidth="1"/>
    <col min="9" max="9" width="70.42578125" style="34" customWidth="1"/>
  </cols>
  <sheetData>
    <row r="1" spans="1:9" ht="19.5">
      <c r="A1" s="6"/>
      <c r="B1" s="6"/>
      <c r="C1" s="6"/>
      <c r="D1" s="6"/>
      <c r="E1" s="6"/>
      <c r="F1" s="6"/>
      <c r="H1" s="8"/>
      <c r="I1" s="8" t="s">
        <v>0</v>
      </c>
    </row>
    <row r="2" spans="1:9" ht="19.5">
      <c r="A2" s="6"/>
      <c r="B2" s="6"/>
      <c r="C2" s="6"/>
      <c r="D2" s="6"/>
      <c r="E2" s="6"/>
      <c r="F2" s="6"/>
      <c r="H2" s="8"/>
      <c r="I2" s="8" t="s">
        <v>1</v>
      </c>
    </row>
    <row r="3" spans="1:9" ht="24" customHeight="1">
      <c r="A3" s="6"/>
      <c r="B3" s="6"/>
      <c r="C3" s="6"/>
      <c r="D3" s="6"/>
      <c r="E3" s="6"/>
      <c r="F3" s="6"/>
      <c r="H3" s="8"/>
      <c r="I3" s="8" t="s">
        <v>2</v>
      </c>
    </row>
    <row r="4" spans="1:9" ht="24" customHeight="1">
      <c r="A4" s="6"/>
      <c r="B4" s="6"/>
      <c r="C4" s="6"/>
      <c r="D4" s="6"/>
      <c r="E4" s="6"/>
      <c r="F4" s="6"/>
      <c r="H4" s="8"/>
      <c r="I4" s="8" t="s">
        <v>3</v>
      </c>
    </row>
    <row r="5" spans="1:9" ht="17.25" customHeight="1">
      <c r="A5" s="6"/>
      <c r="B5" s="6"/>
      <c r="C5" s="6"/>
      <c r="D5" s="6"/>
      <c r="E5" s="6"/>
      <c r="F5" s="6"/>
      <c r="G5" s="6"/>
      <c r="H5" s="6"/>
      <c r="I5" s="9"/>
    </row>
    <row r="6" spans="1:9" ht="26.25" customHeight="1">
      <c r="A6" s="41" t="s">
        <v>96</v>
      </c>
      <c r="B6" s="41"/>
      <c r="C6" s="41"/>
      <c r="D6" s="41"/>
      <c r="E6" s="41"/>
      <c r="F6" s="41"/>
      <c r="G6" s="41"/>
      <c r="H6" s="41"/>
      <c r="I6" s="41"/>
    </row>
    <row r="7" spans="1:9" ht="19.5" customHeight="1">
      <c r="A7" s="47" t="s">
        <v>97</v>
      </c>
      <c r="B7" s="47"/>
      <c r="C7" s="47"/>
      <c r="D7" s="47"/>
      <c r="E7" s="47"/>
      <c r="F7" s="47"/>
      <c r="G7" s="47"/>
      <c r="H7" s="47"/>
      <c r="I7" s="47"/>
    </row>
    <row r="8" spans="1:9" ht="31.5" customHeight="1">
      <c r="A8" s="42" t="s">
        <v>4</v>
      </c>
      <c r="B8" s="42" t="s">
        <v>5</v>
      </c>
      <c r="C8" s="42" t="s">
        <v>6</v>
      </c>
      <c r="D8" s="42" t="s">
        <v>7</v>
      </c>
      <c r="E8" s="43" t="s">
        <v>8</v>
      </c>
      <c r="F8" s="44"/>
      <c r="G8" s="44"/>
      <c r="H8" s="44"/>
      <c r="I8" s="44"/>
    </row>
    <row r="9" spans="1:9" ht="19.5" customHeight="1">
      <c r="A9" s="42"/>
      <c r="B9" s="42"/>
      <c r="C9" s="42"/>
      <c r="D9" s="42"/>
      <c r="E9" s="43"/>
      <c r="F9" s="44"/>
      <c r="G9" s="44"/>
      <c r="H9" s="44"/>
      <c r="I9" s="44"/>
    </row>
    <row r="10" spans="1:9" ht="19.5" customHeight="1">
      <c r="A10" s="42"/>
      <c r="B10" s="42"/>
      <c r="C10" s="42"/>
      <c r="D10" s="42"/>
      <c r="E10" s="42" t="s">
        <v>88</v>
      </c>
      <c r="F10" s="45" t="s">
        <v>98</v>
      </c>
      <c r="G10" s="45" t="s">
        <v>99</v>
      </c>
      <c r="H10" s="45" t="s">
        <v>90</v>
      </c>
      <c r="I10" s="45" t="s">
        <v>89</v>
      </c>
    </row>
    <row r="11" spans="1:9" ht="59.25" customHeight="1">
      <c r="A11" s="42"/>
      <c r="B11" s="42"/>
      <c r="C11" s="42"/>
      <c r="D11" s="42"/>
      <c r="E11" s="42"/>
      <c r="F11" s="46"/>
      <c r="G11" s="46"/>
      <c r="H11" s="46"/>
      <c r="I11" s="46"/>
    </row>
    <row r="12" spans="1:9" ht="19.5">
      <c r="A12" s="35">
        <v>1</v>
      </c>
      <c r="B12" s="10">
        <v>2</v>
      </c>
      <c r="C12" s="35">
        <v>3</v>
      </c>
      <c r="D12" s="10">
        <v>4</v>
      </c>
      <c r="E12" s="10">
        <v>5</v>
      </c>
      <c r="F12" s="10"/>
      <c r="G12" s="10">
        <v>6</v>
      </c>
      <c r="H12" s="10"/>
      <c r="I12" s="11"/>
    </row>
    <row r="13" spans="1:9" ht="19.5">
      <c r="A13" s="40"/>
      <c r="B13" s="40" t="s">
        <v>10</v>
      </c>
      <c r="C13" s="40" t="s">
        <v>11</v>
      </c>
      <c r="D13" s="36" t="s">
        <v>9</v>
      </c>
      <c r="E13" s="12">
        <f>E19+E145+E193</f>
        <v>409608.42</v>
      </c>
      <c r="F13" s="12">
        <f t="shared" ref="F13:G13" si="0">F19+F145+F193</f>
        <v>435814.90094999998</v>
      </c>
      <c r="G13" s="12">
        <f t="shared" si="0"/>
        <v>370036.86460000003</v>
      </c>
      <c r="H13" s="13">
        <f>G13/F13</f>
        <v>0.84906886798359726</v>
      </c>
      <c r="I13" s="14"/>
    </row>
    <row r="14" spans="1:9" ht="39">
      <c r="A14" s="40"/>
      <c r="B14" s="40"/>
      <c r="C14" s="40"/>
      <c r="D14" s="36" t="s">
        <v>12</v>
      </c>
      <c r="E14" s="12">
        <f t="shared" ref="E14:G18" si="1">E20+E146+E194</f>
        <v>0</v>
      </c>
      <c r="F14" s="12">
        <f t="shared" si="1"/>
        <v>0</v>
      </c>
      <c r="G14" s="12">
        <f t="shared" si="1"/>
        <v>0</v>
      </c>
      <c r="H14" s="13"/>
      <c r="I14" s="14"/>
    </row>
    <row r="15" spans="1:9" ht="39">
      <c r="A15" s="40"/>
      <c r="B15" s="40"/>
      <c r="C15" s="40"/>
      <c r="D15" s="36" t="s">
        <v>13</v>
      </c>
      <c r="E15" s="12">
        <f t="shared" si="1"/>
        <v>288177</v>
      </c>
      <c r="F15" s="12">
        <f t="shared" si="1"/>
        <v>325807.3</v>
      </c>
      <c r="G15" s="12">
        <f t="shared" si="1"/>
        <v>268981.40957000013</v>
      </c>
      <c r="H15" s="13">
        <f t="shared" ref="H15:H76" si="2">G15/F15</f>
        <v>0.8255843548318289</v>
      </c>
      <c r="I15" s="14"/>
    </row>
    <row r="16" spans="1:9" ht="58.5">
      <c r="A16" s="40"/>
      <c r="B16" s="40"/>
      <c r="C16" s="40"/>
      <c r="D16" s="36" t="s">
        <v>14</v>
      </c>
      <c r="E16" s="12">
        <f t="shared" si="1"/>
        <v>121431.42</v>
      </c>
      <c r="F16" s="12">
        <f t="shared" si="1"/>
        <v>110007.60094999999</v>
      </c>
      <c r="G16" s="12">
        <f t="shared" si="1"/>
        <v>101055.45503</v>
      </c>
      <c r="H16" s="13">
        <f t="shared" si="2"/>
        <v>0.91862247842247857</v>
      </c>
      <c r="I16" s="14"/>
    </row>
    <row r="17" spans="1:9" ht="39">
      <c r="A17" s="40"/>
      <c r="B17" s="40"/>
      <c r="C17" s="40"/>
      <c r="D17" s="36" t="s">
        <v>15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3"/>
      <c r="I17" s="14"/>
    </row>
    <row r="18" spans="1:9" ht="39">
      <c r="A18" s="40"/>
      <c r="B18" s="40"/>
      <c r="C18" s="40"/>
      <c r="D18" s="36" t="s">
        <v>16</v>
      </c>
      <c r="E18" s="12">
        <f t="shared" si="1"/>
        <v>0</v>
      </c>
      <c r="F18" s="12">
        <f t="shared" si="1"/>
        <v>0</v>
      </c>
      <c r="G18" s="12">
        <f t="shared" si="1"/>
        <v>0</v>
      </c>
      <c r="H18" s="13"/>
      <c r="I18" s="14"/>
    </row>
    <row r="19" spans="1:9" ht="19.5">
      <c r="A19" s="40">
        <f>[1]Мероприятия!A5</f>
        <v>1</v>
      </c>
      <c r="B19" s="40" t="s">
        <v>87</v>
      </c>
      <c r="C19" s="40" t="s">
        <v>11</v>
      </c>
      <c r="D19" s="36" t="s">
        <v>9</v>
      </c>
      <c r="E19" s="12">
        <f t="shared" ref="E19:G24" si="3">E25+E55+E109</f>
        <v>377562.17</v>
      </c>
      <c r="F19" s="12">
        <f t="shared" si="3"/>
        <v>401246.53698999999</v>
      </c>
      <c r="G19" s="12">
        <f t="shared" si="3"/>
        <v>337830.34117000003</v>
      </c>
      <c r="H19" s="13">
        <f t="shared" si="2"/>
        <v>0.84195204201455709</v>
      </c>
      <c r="I19" s="14"/>
    </row>
    <row r="20" spans="1:9" ht="39">
      <c r="A20" s="40"/>
      <c r="B20" s="40"/>
      <c r="C20" s="40"/>
      <c r="D20" s="36" t="s">
        <v>12</v>
      </c>
      <c r="E20" s="12">
        <f t="shared" si="3"/>
        <v>0</v>
      </c>
      <c r="F20" s="12">
        <f t="shared" si="3"/>
        <v>0</v>
      </c>
      <c r="G20" s="12">
        <f t="shared" si="3"/>
        <v>0</v>
      </c>
      <c r="H20" s="13"/>
      <c r="I20" s="14"/>
    </row>
    <row r="21" spans="1:9" ht="39">
      <c r="A21" s="40"/>
      <c r="B21" s="40"/>
      <c r="C21" s="40"/>
      <c r="D21" s="36" t="s">
        <v>13</v>
      </c>
      <c r="E21" s="12">
        <f t="shared" si="3"/>
        <v>286014.2</v>
      </c>
      <c r="F21" s="12">
        <f t="shared" si="3"/>
        <v>323644.5</v>
      </c>
      <c r="G21" s="12">
        <f t="shared" si="3"/>
        <v>266842.03861000011</v>
      </c>
      <c r="H21" s="13">
        <f t="shared" si="2"/>
        <v>0.8244911889743225</v>
      </c>
      <c r="I21" s="14"/>
    </row>
    <row r="22" spans="1:9" ht="58.5">
      <c r="A22" s="40"/>
      <c r="B22" s="40"/>
      <c r="C22" s="40"/>
      <c r="D22" s="36" t="s">
        <v>14</v>
      </c>
      <c r="E22" s="12">
        <f t="shared" si="3"/>
        <v>91547.97</v>
      </c>
      <c r="F22" s="12">
        <f t="shared" si="3"/>
        <v>77602.036989999993</v>
      </c>
      <c r="G22" s="12">
        <f t="shared" si="3"/>
        <v>70988.302559999996</v>
      </c>
      <c r="H22" s="13">
        <f t="shared" si="2"/>
        <v>0.91477370071030151</v>
      </c>
      <c r="I22" s="14"/>
    </row>
    <row r="23" spans="1:9" ht="39">
      <c r="A23" s="40"/>
      <c r="B23" s="40"/>
      <c r="C23" s="40"/>
      <c r="D23" s="36" t="s">
        <v>15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3"/>
      <c r="I23" s="14"/>
    </row>
    <row r="24" spans="1:9" ht="39">
      <c r="A24" s="40"/>
      <c r="B24" s="40"/>
      <c r="C24" s="40"/>
      <c r="D24" s="36" t="s">
        <v>16</v>
      </c>
      <c r="E24" s="12">
        <f t="shared" si="3"/>
        <v>0</v>
      </c>
      <c r="F24" s="12">
        <f t="shared" si="3"/>
        <v>0</v>
      </c>
      <c r="G24" s="12">
        <f t="shared" si="3"/>
        <v>0</v>
      </c>
      <c r="H24" s="13"/>
      <c r="I24" s="14"/>
    </row>
    <row r="25" spans="1:9" ht="19.5">
      <c r="A25" s="52" t="str">
        <f>[1]Мероприятия!A6</f>
        <v>1.1.</v>
      </c>
      <c r="B25" s="52" t="s">
        <v>17</v>
      </c>
      <c r="C25" s="52" t="s">
        <v>11</v>
      </c>
      <c r="D25" s="37" t="s">
        <v>9</v>
      </c>
      <c r="E25" s="15">
        <f>SUM(E26:E30)</f>
        <v>90023</v>
      </c>
      <c r="F25" s="15">
        <f t="shared" ref="F25" si="4">SUM(F26:F30)</f>
        <v>101275.84007999999</v>
      </c>
      <c r="G25" s="15">
        <f>SUM(G26:G30)</f>
        <v>81089.080740000005</v>
      </c>
      <c r="H25" s="16">
        <f t="shared" si="2"/>
        <v>0.80067546885758711</v>
      </c>
      <c r="I25" s="17"/>
    </row>
    <row r="26" spans="1:9" ht="39">
      <c r="A26" s="52"/>
      <c r="B26" s="52"/>
      <c r="C26" s="52"/>
      <c r="D26" s="37" t="s">
        <v>12</v>
      </c>
      <c r="E26" s="15">
        <f>E32+E38</f>
        <v>0</v>
      </c>
      <c r="F26" s="15">
        <f t="shared" ref="F26:G26" si="5">F32+F38</f>
        <v>0</v>
      </c>
      <c r="G26" s="15">
        <f t="shared" si="5"/>
        <v>0</v>
      </c>
      <c r="H26" s="16"/>
      <c r="I26" s="17"/>
    </row>
    <row r="27" spans="1:9" ht="39">
      <c r="A27" s="52"/>
      <c r="B27" s="52"/>
      <c r="C27" s="52"/>
      <c r="D27" s="37" t="s">
        <v>13</v>
      </c>
      <c r="E27" s="15">
        <f>E33+E39+E45+E51</f>
        <v>64261</v>
      </c>
      <c r="F27" s="15">
        <f t="shared" ref="F27:G27" si="6">F33+F39+F45+F51</f>
        <v>73920.899999999994</v>
      </c>
      <c r="G27" s="15">
        <f t="shared" si="6"/>
        <v>56603.875170000007</v>
      </c>
      <c r="H27" s="16">
        <f t="shared" si="2"/>
        <v>0.76573574144795331</v>
      </c>
      <c r="I27" s="17"/>
    </row>
    <row r="28" spans="1:9" ht="58.5">
      <c r="A28" s="52"/>
      <c r="B28" s="52"/>
      <c r="C28" s="52"/>
      <c r="D28" s="37" t="s">
        <v>14</v>
      </c>
      <c r="E28" s="15">
        <f>E34+E40+E46+E52</f>
        <v>25762</v>
      </c>
      <c r="F28" s="15">
        <f t="shared" ref="F28:G28" si="7">F34+F40+F46+F52</f>
        <v>27354.940079999997</v>
      </c>
      <c r="G28" s="15">
        <f t="shared" si="7"/>
        <v>24485.205569999998</v>
      </c>
      <c r="H28" s="16">
        <f t="shared" si="2"/>
        <v>0.89509264134348643</v>
      </c>
      <c r="I28" s="17"/>
    </row>
    <row r="29" spans="1:9" ht="39">
      <c r="A29" s="52"/>
      <c r="B29" s="52"/>
      <c r="C29" s="52"/>
      <c r="D29" s="37" t="s">
        <v>15</v>
      </c>
      <c r="E29" s="15">
        <f t="shared" ref="E29:G30" si="8">E35+E41</f>
        <v>0</v>
      </c>
      <c r="F29" s="15">
        <f t="shared" si="8"/>
        <v>0</v>
      </c>
      <c r="G29" s="15">
        <f t="shared" si="8"/>
        <v>0</v>
      </c>
      <c r="H29" s="16"/>
      <c r="I29" s="17"/>
    </row>
    <row r="30" spans="1:9" ht="39">
      <c r="A30" s="52"/>
      <c r="B30" s="52"/>
      <c r="C30" s="52"/>
      <c r="D30" s="37" t="s">
        <v>16</v>
      </c>
      <c r="E30" s="15">
        <f t="shared" si="8"/>
        <v>0</v>
      </c>
      <c r="F30" s="15">
        <f t="shared" si="8"/>
        <v>0</v>
      </c>
      <c r="G30" s="15">
        <f t="shared" si="8"/>
        <v>0</v>
      </c>
      <c r="H30" s="16"/>
      <c r="I30" s="17"/>
    </row>
    <row r="31" spans="1:9" ht="19.5">
      <c r="A31" s="48" t="str">
        <f>[1]Мероприятия!A7</f>
        <v>1.1.1.</v>
      </c>
      <c r="B31" s="49" t="s">
        <v>18</v>
      </c>
      <c r="C31" s="48" t="s">
        <v>11</v>
      </c>
      <c r="D31" s="2" t="s">
        <v>9</v>
      </c>
      <c r="E31" s="3">
        <f>SUM(E32:E36)</f>
        <v>25762</v>
      </c>
      <c r="F31" s="3">
        <f t="shared" ref="F31:G31" si="9">SUM(F32:F36)</f>
        <v>27354.940079999997</v>
      </c>
      <c r="G31" s="3">
        <f t="shared" si="9"/>
        <v>24485.205569999998</v>
      </c>
      <c r="H31" s="18">
        <f t="shared" si="2"/>
        <v>0.89509264134348643</v>
      </c>
      <c r="I31" s="19"/>
    </row>
    <row r="32" spans="1:9" ht="39">
      <c r="A32" s="48"/>
      <c r="B32" s="50" t="s">
        <v>19</v>
      </c>
      <c r="C32" s="48"/>
      <c r="D32" s="2" t="s">
        <v>12</v>
      </c>
      <c r="E32" s="3">
        <f t="shared" ref="E32:G32" si="10">E68</f>
        <v>0</v>
      </c>
      <c r="F32" s="3">
        <f t="shared" si="10"/>
        <v>0</v>
      </c>
      <c r="G32" s="3">
        <f t="shared" si="10"/>
        <v>0</v>
      </c>
      <c r="H32" s="18"/>
      <c r="I32" s="19"/>
    </row>
    <row r="33" spans="1:9" ht="39">
      <c r="A33" s="48"/>
      <c r="B33" s="50" t="s">
        <v>18</v>
      </c>
      <c r="C33" s="48"/>
      <c r="D33" s="2" t="s">
        <v>13</v>
      </c>
      <c r="E33" s="3"/>
      <c r="F33" s="3"/>
      <c r="G33" s="3"/>
      <c r="H33" s="18"/>
      <c r="I33" s="19"/>
    </row>
    <row r="34" spans="1:9" ht="58.5">
      <c r="A34" s="48"/>
      <c r="B34" s="50" t="s">
        <v>19</v>
      </c>
      <c r="C34" s="48"/>
      <c r="D34" s="2" t="s">
        <v>14</v>
      </c>
      <c r="E34" s="3">
        <v>25762</v>
      </c>
      <c r="F34" s="3">
        <v>27354.940079999997</v>
      </c>
      <c r="G34" s="3">
        <v>24485.205569999998</v>
      </c>
      <c r="H34" s="18">
        <f t="shared" si="2"/>
        <v>0.89509264134348643</v>
      </c>
      <c r="I34" s="20" t="s">
        <v>102</v>
      </c>
    </row>
    <row r="35" spans="1:9" ht="39">
      <c r="A35" s="48"/>
      <c r="B35" s="50" t="s">
        <v>18</v>
      </c>
      <c r="C35" s="48"/>
      <c r="D35" s="2" t="s">
        <v>15</v>
      </c>
      <c r="E35" s="3">
        <f t="shared" ref="E35:G36" si="11">E71</f>
        <v>0</v>
      </c>
      <c r="F35" s="3">
        <f t="shared" si="11"/>
        <v>0</v>
      </c>
      <c r="G35" s="3">
        <f t="shared" si="11"/>
        <v>0</v>
      </c>
      <c r="H35" s="18"/>
      <c r="I35" s="19"/>
    </row>
    <row r="36" spans="1:9" ht="39">
      <c r="A36" s="48"/>
      <c r="B36" s="51" t="s">
        <v>19</v>
      </c>
      <c r="C36" s="48"/>
      <c r="D36" s="2" t="s">
        <v>16</v>
      </c>
      <c r="E36" s="3">
        <f t="shared" si="11"/>
        <v>0</v>
      </c>
      <c r="F36" s="3">
        <f t="shared" si="11"/>
        <v>0</v>
      </c>
      <c r="G36" s="3">
        <f t="shared" si="11"/>
        <v>0</v>
      </c>
      <c r="H36" s="18"/>
      <c r="I36" s="19"/>
    </row>
    <row r="37" spans="1:9" ht="19.5">
      <c r="A37" s="48" t="str">
        <f>[1]Мероприятия!A8</f>
        <v>1.1.2.</v>
      </c>
      <c r="B37" s="48" t="s">
        <v>19</v>
      </c>
      <c r="C37" s="48" t="s">
        <v>11</v>
      </c>
      <c r="D37" s="2" t="s">
        <v>9</v>
      </c>
      <c r="E37" s="3">
        <f>SUM(E38:E42)</f>
        <v>62465.2</v>
      </c>
      <c r="F37" s="3">
        <f t="shared" ref="F37:G37" si="12">SUM(F38:F42)</f>
        <v>71044.7</v>
      </c>
      <c r="G37" s="3">
        <f t="shared" si="12"/>
        <v>53930.96117000001</v>
      </c>
      <c r="H37" s="18">
        <f t="shared" si="2"/>
        <v>0.75911308190477278</v>
      </c>
      <c r="I37" s="19"/>
    </row>
    <row r="38" spans="1:9" ht="39">
      <c r="A38" s="48"/>
      <c r="B38" s="48"/>
      <c r="C38" s="48"/>
      <c r="D38" s="2" t="s">
        <v>12</v>
      </c>
      <c r="E38" s="3"/>
      <c r="F38" s="3"/>
      <c r="G38" s="3"/>
      <c r="H38" s="18"/>
      <c r="I38" s="19"/>
    </row>
    <row r="39" spans="1:9" ht="39">
      <c r="A39" s="48"/>
      <c r="B39" s="48"/>
      <c r="C39" s="48"/>
      <c r="D39" s="2" t="s">
        <v>13</v>
      </c>
      <c r="E39" s="3">
        <v>62465.2</v>
      </c>
      <c r="F39" s="3">
        <v>71044.7</v>
      </c>
      <c r="G39" s="3">
        <v>53930.96117000001</v>
      </c>
      <c r="H39" s="18">
        <f t="shared" si="2"/>
        <v>0.75911308190477278</v>
      </c>
      <c r="I39" s="19" t="s">
        <v>101</v>
      </c>
    </row>
    <row r="40" spans="1:9" ht="58.5">
      <c r="A40" s="48"/>
      <c r="B40" s="48"/>
      <c r="C40" s="48"/>
      <c r="D40" s="2" t="s">
        <v>14</v>
      </c>
      <c r="E40" s="3"/>
      <c r="F40" s="3"/>
      <c r="G40" s="3"/>
      <c r="H40" s="18"/>
      <c r="I40" s="19"/>
    </row>
    <row r="41" spans="1:9" ht="39">
      <c r="A41" s="48"/>
      <c r="B41" s="48"/>
      <c r="C41" s="48"/>
      <c r="D41" s="2" t="s">
        <v>15</v>
      </c>
      <c r="E41" s="3"/>
      <c r="F41" s="3"/>
      <c r="G41" s="3"/>
      <c r="H41" s="18"/>
      <c r="I41" s="19"/>
    </row>
    <row r="42" spans="1:9" ht="39">
      <c r="A42" s="48"/>
      <c r="B42" s="48"/>
      <c r="C42" s="48"/>
      <c r="D42" s="2" t="s">
        <v>16</v>
      </c>
      <c r="E42" s="3"/>
      <c r="F42" s="3"/>
      <c r="G42" s="3"/>
      <c r="H42" s="18"/>
      <c r="I42" s="19"/>
    </row>
    <row r="43" spans="1:9" ht="19.5">
      <c r="A43" s="48" t="s">
        <v>20</v>
      </c>
      <c r="B43" s="48" t="s">
        <v>21</v>
      </c>
      <c r="C43" s="48" t="s">
        <v>11</v>
      </c>
      <c r="D43" s="2" t="s">
        <v>9</v>
      </c>
      <c r="E43" s="3">
        <f>SUM(E44:E48)</f>
        <v>1413</v>
      </c>
      <c r="F43" s="3">
        <f t="shared" ref="F43:G43" si="13">SUM(F44:F48)</f>
        <v>2438</v>
      </c>
      <c r="G43" s="3">
        <f t="shared" si="13"/>
        <v>2342.9140000000002</v>
      </c>
      <c r="H43" s="18">
        <f t="shared" si="2"/>
        <v>0.96099835931091071</v>
      </c>
      <c r="I43" s="19"/>
    </row>
    <row r="44" spans="1:9" ht="39">
      <c r="A44" s="48"/>
      <c r="B44" s="48"/>
      <c r="C44" s="48"/>
      <c r="D44" s="2" t="s">
        <v>12</v>
      </c>
      <c r="E44" s="3">
        <f t="shared" ref="E44" si="14">E110</f>
        <v>0</v>
      </c>
      <c r="F44" s="3"/>
      <c r="G44" s="3"/>
      <c r="H44" s="18"/>
      <c r="I44" s="19"/>
    </row>
    <row r="45" spans="1:9" s="4" customFormat="1" ht="39">
      <c r="A45" s="48"/>
      <c r="B45" s="48"/>
      <c r="C45" s="48"/>
      <c r="D45" s="5" t="s">
        <v>13</v>
      </c>
      <c r="E45" s="3">
        <v>1413</v>
      </c>
      <c r="F45" s="3">
        <v>2438</v>
      </c>
      <c r="G45" s="3">
        <v>2342.9140000000002</v>
      </c>
      <c r="H45" s="18">
        <f t="shared" si="2"/>
        <v>0.96099835931091071</v>
      </c>
      <c r="I45" s="19" t="s">
        <v>100</v>
      </c>
    </row>
    <row r="46" spans="1:9" ht="58.5">
      <c r="A46" s="48"/>
      <c r="B46" s="48"/>
      <c r="C46" s="48"/>
      <c r="D46" s="2" t="s">
        <v>14</v>
      </c>
      <c r="E46" s="3"/>
      <c r="F46" s="3"/>
      <c r="G46" s="3"/>
      <c r="H46" s="18"/>
      <c r="I46" s="19"/>
    </row>
    <row r="47" spans="1:9" ht="39">
      <c r="A47" s="48"/>
      <c r="B47" s="48"/>
      <c r="C47" s="48"/>
      <c r="D47" s="2" t="s">
        <v>15</v>
      </c>
      <c r="E47" s="3">
        <f t="shared" ref="E47:E48" si="15">E113</f>
        <v>0</v>
      </c>
      <c r="F47" s="3"/>
      <c r="G47" s="3"/>
      <c r="H47" s="18"/>
      <c r="I47" s="19"/>
    </row>
    <row r="48" spans="1:9" ht="39">
      <c r="A48" s="48"/>
      <c r="B48" s="48"/>
      <c r="C48" s="48"/>
      <c r="D48" s="2" t="s">
        <v>16</v>
      </c>
      <c r="E48" s="3">
        <f t="shared" si="15"/>
        <v>0</v>
      </c>
      <c r="F48" s="3"/>
      <c r="G48" s="3"/>
      <c r="H48" s="18"/>
      <c r="I48" s="19"/>
    </row>
    <row r="49" spans="1:9" ht="19.5">
      <c r="A49" s="48" t="s">
        <v>22</v>
      </c>
      <c r="B49" s="48" t="s">
        <v>23</v>
      </c>
      <c r="C49" s="48" t="s">
        <v>11</v>
      </c>
      <c r="D49" s="2" t="s">
        <v>9</v>
      </c>
      <c r="E49" s="3">
        <f>SUM(E50:E54)</f>
        <v>382.8</v>
      </c>
      <c r="F49" s="3">
        <f t="shared" ref="F49:G49" si="16">SUM(F50:F54)</f>
        <v>438.2</v>
      </c>
      <c r="G49" s="3">
        <f t="shared" si="16"/>
        <v>330</v>
      </c>
      <c r="H49" s="18">
        <f t="shared" si="2"/>
        <v>0.7530807850296668</v>
      </c>
      <c r="I49" s="19"/>
    </row>
    <row r="50" spans="1:9" ht="39">
      <c r="A50" s="48"/>
      <c r="B50" s="48"/>
      <c r="C50" s="48"/>
      <c r="D50" s="2" t="s">
        <v>12</v>
      </c>
      <c r="E50" s="3">
        <f t="shared" ref="E50" si="17">E116</f>
        <v>0</v>
      </c>
      <c r="F50" s="3"/>
      <c r="G50" s="3"/>
      <c r="H50" s="18"/>
      <c r="I50" s="19"/>
    </row>
    <row r="51" spans="1:9" ht="39">
      <c r="A51" s="48"/>
      <c r="B51" s="48"/>
      <c r="C51" s="48"/>
      <c r="D51" s="2" t="s">
        <v>13</v>
      </c>
      <c r="E51" s="3">
        <v>382.8</v>
      </c>
      <c r="F51" s="3">
        <v>438.2</v>
      </c>
      <c r="G51" s="3">
        <v>330</v>
      </c>
      <c r="H51" s="18">
        <f t="shared" si="2"/>
        <v>0.7530807850296668</v>
      </c>
      <c r="I51" s="19" t="s">
        <v>93</v>
      </c>
    </row>
    <row r="52" spans="1:9" ht="58.5">
      <c r="A52" s="48"/>
      <c r="B52" s="48"/>
      <c r="C52" s="48"/>
      <c r="D52" s="2" t="s">
        <v>14</v>
      </c>
      <c r="E52" s="3"/>
      <c r="F52" s="3"/>
      <c r="G52" s="3"/>
      <c r="H52" s="18"/>
      <c r="I52" s="19"/>
    </row>
    <row r="53" spans="1:9" ht="39">
      <c r="A53" s="48"/>
      <c r="B53" s="48"/>
      <c r="C53" s="48"/>
      <c r="D53" s="2" t="s">
        <v>15</v>
      </c>
      <c r="E53" s="3">
        <f t="shared" ref="E53:E54" si="18">E119</f>
        <v>0</v>
      </c>
      <c r="F53" s="3"/>
      <c r="G53" s="3"/>
      <c r="H53" s="18"/>
      <c r="I53" s="19"/>
    </row>
    <row r="54" spans="1:9" ht="39">
      <c r="A54" s="48"/>
      <c r="B54" s="48"/>
      <c r="C54" s="48"/>
      <c r="D54" s="2" t="s">
        <v>16</v>
      </c>
      <c r="E54" s="3">
        <f t="shared" si="18"/>
        <v>0</v>
      </c>
      <c r="F54" s="3"/>
      <c r="G54" s="3"/>
      <c r="H54" s="18"/>
      <c r="I54" s="19"/>
    </row>
    <row r="55" spans="1:9" ht="19.5">
      <c r="A55" s="52" t="str">
        <f>[1]Мероприятия!A10</f>
        <v>1.2.</v>
      </c>
      <c r="B55" s="52" t="s">
        <v>24</v>
      </c>
      <c r="C55" s="52" t="s">
        <v>11</v>
      </c>
      <c r="D55" s="37" t="s">
        <v>9</v>
      </c>
      <c r="E55" s="15">
        <f>E61+E67+E73+E79+E85+E91+E97+E103</f>
        <v>258072.66999999998</v>
      </c>
      <c r="F55" s="15">
        <f t="shared" ref="F55:G55" si="19">F61+F67+F73+F79+F85+F91+F97+F103</f>
        <v>289993.21081000002</v>
      </c>
      <c r="G55" s="15">
        <f t="shared" si="19"/>
        <v>248476.43148000006</v>
      </c>
      <c r="H55" s="16">
        <f t="shared" si="2"/>
        <v>0.85683534033767006</v>
      </c>
      <c r="I55" s="17"/>
    </row>
    <row r="56" spans="1:9" ht="39">
      <c r="A56" s="52"/>
      <c r="B56" s="52"/>
      <c r="C56" s="52"/>
      <c r="D56" s="37" t="s">
        <v>12</v>
      </c>
      <c r="E56" s="15">
        <f t="shared" ref="E56:G60" si="20">E62+E68+E74+E80+E86+E92+E98+E104</f>
        <v>0</v>
      </c>
      <c r="F56" s="15"/>
      <c r="G56" s="15"/>
      <c r="H56" s="16"/>
      <c r="I56" s="17"/>
    </row>
    <row r="57" spans="1:9" ht="39">
      <c r="A57" s="52"/>
      <c r="B57" s="52"/>
      <c r="C57" s="52"/>
      <c r="D57" s="37" t="s">
        <v>13</v>
      </c>
      <c r="E57" s="15">
        <f t="shared" si="20"/>
        <v>221608</v>
      </c>
      <c r="F57" s="15">
        <f t="shared" si="20"/>
        <v>249684</v>
      </c>
      <c r="G57" s="15">
        <f t="shared" si="20"/>
        <v>210199.35700000008</v>
      </c>
      <c r="H57" s="16">
        <f t="shared" si="2"/>
        <v>0.84186154098780885</v>
      </c>
      <c r="I57" s="17"/>
    </row>
    <row r="58" spans="1:9" ht="58.5">
      <c r="A58" s="52"/>
      <c r="B58" s="52"/>
      <c r="C58" s="52"/>
      <c r="D58" s="37" t="s">
        <v>14</v>
      </c>
      <c r="E58" s="15">
        <f t="shared" si="20"/>
        <v>36464.670000000006</v>
      </c>
      <c r="F58" s="15">
        <f t="shared" si="20"/>
        <v>40309.210810000011</v>
      </c>
      <c r="G58" s="15">
        <f t="shared" si="20"/>
        <v>38277.074479999996</v>
      </c>
      <c r="H58" s="16">
        <f t="shared" si="2"/>
        <v>0.94958630325017734</v>
      </c>
      <c r="I58" s="21"/>
    </row>
    <row r="59" spans="1:9" ht="39">
      <c r="A59" s="52"/>
      <c r="B59" s="52"/>
      <c r="C59" s="52"/>
      <c r="D59" s="37" t="s">
        <v>15</v>
      </c>
      <c r="E59" s="15">
        <f t="shared" si="20"/>
        <v>0</v>
      </c>
      <c r="F59" s="15"/>
      <c r="G59" s="15"/>
      <c r="H59" s="16"/>
      <c r="I59" s="21"/>
    </row>
    <row r="60" spans="1:9" ht="39">
      <c r="A60" s="52"/>
      <c r="B60" s="52"/>
      <c r="C60" s="52"/>
      <c r="D60" s="37" t="s">
        <v>16</v>
      </c>
      <c r="E60" s="15">
        <f t="shared" si="20"/>
        <v>0</v>
      </c>
      <c r="F60" s="15"/>
      <c r="G60" s="15"/>
      <c r="H60" s="16"/>
      <c r="I60" s="21"/>
    </row>
    <row r="61" spans="1:9" ht="19.5">
      <c r="A61" s="48" t="str">
        <f>[1]Мероприятия!A11</f>
        <v>1.2.1.</v>
      </c>
      <c r="B61" s="48" t="s">
        <v>25</v>
      </c>
      <c r="C61" s="48" t="s">
        <v>11</v>
      </c>
      <c r="D61" s="2" t="s">
        <v>9</v>
      </c>
      <c r="E61" s="3">
        <f>SUM(E62:E66)</f>
        <v>19812</v>
      </c>
      <c r="F61" s="3">
        <f>SUM(F62:F66)</f>
        <v>28308.946810000009</v>
      </c>
      <c r="G61" s="3">
        <f>SUM(G62:G66)</f>
        <v>27133.70515999999</v>
      </c>
      <c r="H61" s="18">
        <f t="shared" si="2"/>
        <v>0.95848515107651866</v>
      </c>
      <c r="I61" s="22"/>
    </row>
    <row r="62" spans="1:9" ht="39">
      <c r="A62" s="48"/>
      <c r="B62" s="48"/>
      <c r="C62" s="48"/>
      <c r="D62" s="2" t="s">
        <v>12</v>
      </c>
      <c r="E62" s="3">
        <f t="shared" ref="E62:E63" si="21">E116</f>
        <v>0</v>
      </c>
      <c r="F62" s="3"/>
      <c r="G62" s="3"/>
      <c r="H62" s="18"/>
      <c r="I62" s="22"/>
    </row>
    <row r="63" spans="1:9" ht="39">
      <c r="A63" s="48"/>
      <c r="B63" s="48"/>
      <c r="C63" s="48"/>
      <c r="D63" s="2" t="s">
        <v>13</v>
      </c>
      <c r="E63" s="3">
        <f t="shared" si="21"/>
        <v>0</v>
      </c>
      <c r="F63" s="3"/>
      <c r="G63" s="3"/>
      <c r="H63" s="18"/>
      <c r="I63" s="22"/>
    </row>
    <row r="64" spans="1:9" ht="58.5">
      <c r="A64" s="48"/>
      <c r="B64" s="48"/>
      <c r="C64" s="48"/>
      <c r="D64" s="2" t="s">
        <v>14</v>
      </c>
      <c r="E64" s="3">
        <v>19812</v>
      </c>
      <c r="F64" s="3">
        <v>28308.946810000009</v>
      </c>
      <c r="G64" s="3">
        <v>27133.70515999999</v>
      </c>
      <c r="H64" s="18">
        <f t="shared" si="2"/>
        <v>0.95848515107651866</v>
      </c>
      <c r="I64" s="23" t="s">
        <v>103</v>
      </c>
    </row>
    <row r="65" spans="1:9" ht="39">
      <c r="A65" s="48"/>
      <c r="B65" s="48"/>
      <c r="C65" s="48"/>
      <c r="D65" s="2" t="s">
        <v>15</v>
      </c>
      <c r="E65" s="3">
        <f t="shared" ref="E65:E66" si="22">E119</f>
        <v>0</v>
      </c>
      <c r="F65" s="3"/>
      <c r="G65" s="3"/>
      <c r="H65" s="18"/>
      <c r="I65" s="22"/>
    </row>
    <row r="66" spans="1:9" ht="39">
      <c r="A66" s="48"/>
      <c r="B66" s="48"/>
      <c r="C66" s="48"/>
      <c r="D66" s="2" t="s">
        <v>16</v>
      </c>
      <c r="E66" s="3">
        <f t="shared" si="22"/>
        <v>0</v>
      </c>
      <c r="F66" s="3"/>
      <c r="G66" s="3"/>
      <c r="H66" s="18"/>
      <c r="I66" s="22"/>
    </row>
    <row r="67" spans="1:9" ht="19.5">
      <c r="A67" s="48" t="s">
        <v>26</v>
      </c>
      <c r="B67" s="48" t="s">
        <v>27</v>
      </c>
      <c r="C67" s="48" t="s">
        <v>11</v>
      </c>
      <c r="D67" s="2" t="s">
        <v>9</v>
      </c>
      <c r="E67" s="3">
        <f>SUM(E68:E72)</f>
        <v>219694</v>
      </c>
      <c r="F67" s="3">
        <f t="shared" ref="F67:G67" si="23">SUM(F68:F72)</f>
        <v>248143.2</v>
      </c>
      <c r="G67" s="3">
        <f t="shared" si="23"/>
        <v>208861.56280000007</v>
      </c>
      <c r="H67" s="18">
        <f t="shared" si="2"/>
        <v>0.84169770841997715</v>
      </c>
      <c r="I67" s="22"/>
    </row>
    <row r="68" spans="1:9" ht="39">
      <c r="A68" s="48"/>
      <c r="B68" s="48"/>
      <c r="C68" s="48"/>
      <c r="D68" s="2" t="s">
        <v>12</v>
      </c>
      <c r="E68" s="3">
        <v>0</v>
      </c>
      <c r="F68" s="3"/>
      <c r="G68" s="3"/>
      <c r="H68" s="18"/>
      <c r="I68" s="22"/>
    </row>
    <row r="69" spans="1:9" ht="39">
      <c r="A69" s="48"/>
      <c r="B69" s="48"/>
      <c r="C69" s="48"/>
      <c r="D69" s="2" t="s">
        <v>13</v>
      </c>
      <c r="E69" s="3">
        <v>219694</v>
      </c>
      <c r="F69" s="3">
        <v>248143.2</v>
      </c>
      <c r="G69" s="3">
        <v>208861.56280000007</v>
      </c>
      <c r="H69" s="18">
        <f t="shared" si="2"/>
        <v>0.84169770841997715</v>
      </c>
      <c r="I69" s="23" t="s">
        <v>104</v>
      </c>
    </row>
    <row r="70" spans="1:9" ht="58.5">
      <c r="A70" s="48"/>
      <c r="B70" s="48"/>
      <c r="C70" s="48"/>
      <c r="D70" s="2" t="s">
        <v>14</v>
      </c>
      <c r="E70" s="3"/>
      <c r="F70" s="3"/>
      <c r="G70" s="3"/>
      <c r="H70" s="18"/>
      <c r="I70" s="22"/>
    </row>
    <row r="71" spans="1:9" ht="39">
      <c r="A71" s="48"/>
      <c r="B71" s="48"/>
      <c r="C71" s="48"/>
      <c r="D71" s="2" t="s">
        <v>15</v>
      </c>
      <c r="E71" s="3">
        <f t="shared" ref="E71:E72" si="24">E125</f>
        <v>0</v>
      </c>
      <c r="F71" s="3"/>
      <c r="G71" s="3"/>
      <c r="H71" s="18"/>
      <c r="I71" s="22"/>
    </row>
    <row r="72" spans="1:9" ht="39">
      <c r="A72" s="48"/>
      <c r="B72" s="48"/>
      <c r="C72" s="48"/>
      <c r="D72" s="2" t="s">
        <v>16</v>
      </c>
      <c r="E72" s="3">
        <f t="shared" si="24"/>
        <v>0</v>
      </c>
      <c r="F72" s="3"/>
      <c r="G72" s="3"/>
      <c r="H72" s="18"/>
      <c r="I72" s="22"/>
    </row>
    <row r="73" spans="1:9" ht="43.5" customHeight="1">
      <c r="A73" s="48" t="s">
        <v>28</v>
      </c>
      <c r="B73" s="48" t="s">
        <v>29</v>
      </c>
      <c r="C73" s="48" t="s">
        <v>11</v>
      </c>
      <c r="D73" s="2" t="s">
        <v>9</v>
      </c>
      <c r="E73" s="3">
        <f>SUM(E74:E78)</f>
        <v>15752.8</v>
      </c>
      <c r="F73" s="3">
        <f t="shared" ref="F73:G73" si="25">SUM(F74:F78)</f>
        <v>11369.661</v>
      </c>
      <c r="G73" s="3">
        <f t="shared" si="25"/>
        <v>10518.516320000001</v>
      </c>
      <c r="H73" s="18">
        <f t="shared" si="2"/>
        <v>0.92513895708939786</v>
      </c>
      <c r="I73" s="22"/>
    </row>
    <row r="74" spans="1:9" ht="43.5" customHeight="1">
      <c r="A74" s="48"/>
      <c r="B74" s="48"/>
      <c r="C74" s="48"/>
      <c r="D74" s="2" t="s">
        <v>12</v>
      </c>
      <c r="E74" s="3">
        <v>0</v>
      </c>
      <c r="F74" s="3"/>
      <c r="G74" s="3"/>
      <c r="H74" s="18"/>
      <c r="I74" s="22"/>
    </row>
    <row r="75" spans="1:9" ht="43.5" customHeight="1">
      <c r="A75" s="48"/>
      <c r="B75" s="48"/>
      <c r="C75" s="48"/>
      <c r="D75" s="2" t="s">
        <v>13</v>
      </c>
      <c r="E75" s="3">
        <v>0</v>
      </c>
      <c r="F75" s="3"/>
      <c r="G75" s="3"/>
      <c r="H75" s="18"/>
      <c r="I75" s="22"/>
    </row>
    <row r="76" spans="1:9" ht="94.5" customHeight="1">
      <c r="A76" s="48"/>
      <c r="B76" s="48"/>
      <c r="C76" s="48"/>
      <c r="D76" s="2" t="s">
        <v>14</v>
      </c>
      <c r="E76" s="3">
        <v>15752.8</v>
      </c>
      <c r="F76" s="3">
        <v>11369.661</v>
      </c>
      <c r="G76" s="3">
        <v>10518.516320000001</v>
      </c>
      <c r="H76" s="18">
        <f t="shared" si="2"/>
        <v>0.92513895708939786</v>
      </c>
      <c r="I76" s="62" t="s">
        <v>105</v>
      </c>
    </row>
    <row r="77" spans="1:9" ht="43.5" customHeight="1">
      <c r="A77" s="48"/>
      <c r="B77" s="48"/>
      <c r="C77" s="48"/>
      <c r="D77" s="2" t="s">
        <v>15</v>
      </c>
      <c r="E77" s="3">
        <f t="shared" ref="E77:E78" si="26">E155</f>
        <v>0</v>
      </c>
      <c r="F77" s="3"/>
      <c r="G77" s="3"/>
      <c r="H77" s="18"/>
      <c r="I77" s="22"/>
    </row>
    <row r="78" spans="1:9" ht="43.5" customHeight="1">
      <c r="A78" s="48"/>
      <c r="B78" s="48"/>
      <c r="C78" s="48"/>
      <c r="D78" s="2" t="s">
        <v>16</v>
      </c>
      <c r="E78" s="3">
        <f t="shared" si="26"/>
        <v>0</v>
      </c>
      <c r="F78" s="3"/>
      <c r="G78" s="3"/>
      <c r="H78" s="18"/>
      <c r="I78" s="22"/>
    </row>
    <row r="79" spans="1:9" ht="19.5">
      <c r="A79" s="48" t="s">
        <v>30</v>
      </c>
      <c r="B79" s="48" t="s">
        <v>31</v>
      </c>
      <c r="C79" s="48" t="s">
        <v>11</v>
      </c>
      <c r="D79" s="2" t="s">
        <v>9</v>
      </c>
      <c r="E79" s="3">
        <f>SUM(E80:E84)</f>
        <v>468</v>
      </c>
      <c r="F79" s="3">
        <f t="shared" ref="F79:G79" si="27">SUM(F80:F84)</f>
        <v>295.28500000000003</v>
      </c>
      <c r="G79" s="3">
        <f t="shared" si="27"/>
        <v>295.28500000000003</v>
      </c>
      <c r="H79" s="18">
        <f t="shared" ref="H79:H141" si="28">G79/F79</f>
        <v>1</v>
      </c>
      <c r="I79" s="22"/>
    </row>
    <row r="80" spans="1:9" ht="39">
      <c r="A80" s="48"/>
      <c r="B80" s="48"/>
      <c r="C80" s="48"/>
      <c r="D80" s="2" t="s">
        <v>12</v>
      </c>
      <c r="E80" s="3">
        <v>0</v>
      </c>
      <c r="F80" s="3"/>
      <c r="G80" s="3"/>
      <c r="H80" s="18"/>
      <c r="I80" s="22"/>
    </row>
    <row r="81" spans="1:9" ht="39">
      <c r="A81" s="48"/>
      <c r="B81" s="48"/>
      <c r="C81" s="48"/>
      <c r="D81" s="2" t="s">
        <v>13</v>
      </c>
      <c r="E81" s="3">
        <v>0</v>
      </c>
      <c r="F81" s="3"/>
      <c r="G81" s="3"/>
      <c r="H81" s="18"/>
      <c r="I81" s="22"/>
    </row>
    <row r="82" spans="1:9" ht="58.5">
      <c r="A82" s="48"/>
      <c r="B82" s="48"/>
      <c r="C82" s="48"/>
      <c r="D82" s="2" t="s">
        <v>14</v>
      </c>
      <c r="E82" s="3">
        <v>468</v>
      </c>
      <c r="F82" s="3">
        <v>295.28500000000003</v>
      </c>
      <c r="G82" s="3">
        <v>295.28500000000003</v>
      </c>
      <c r="H82" s="18">
        <f t="shared" si="28"/>
        <v>1</v>
      </c>
      <c r="I82" s="22"/>
    </row>
    <row r="83" spans="1:9" ht="39">
      <c r="A83" s="48"/>
      <c r="B83" s="48"/>
      <c r="C83" s="48"/>
      <c r="D83" s="2" t="s">
        <v>15</v>
      </c>
      <c r="E83" s="3">
        <f t="shared" ref="E83:E84" si="29">E161</f>
        <v>0</v>
      </c>
      <c r="F83" s="3"/>
      <c r="G83" s="3"/>
      <c r="H83" s="18"/>
      <c r="I83" s="22"/>
    </row>
    <row r="84" spans="1:9" ht="39">
      <c r="A84" s="48"/>
      <c r="B84" s="48"/>
      <c r="C84" s="48"/>
      <c r="D84" s="2" t="s">
        <v>16</v>
      </c>
      <c r="E84" s="3">
        <f t="shared" si="29"/>
        <v>0</v>
      </c>
      <c r="F84" s="3"/>
      <c r="G84" s="3"/>
      <c r="H84" s="18"/>
      <c r="I84" s="22"/>
    </row>
    <row r="85" spans="1:9" ht="19.5">
      <c r="A85" s="48" t="s">
        <v>32</v>
      </c>
      <c r="B85" s="48" t="s">
        <v>33</v>
      </c>
      <c r="C85" s="48" t="s">
        <v>11</v>
      </c>
      <c r="D85" s="2" t="s">
        <v>9</v>
      </c>
      <c r="E85" s="3">
        <f>SUM(E86:E90)</f>
        <v>141.87</v>
      </c>
      <c r="F85" s="3">
        <f t="shared" ref="F85:G85" si="30">SUM(F86:F90)</f>
        <v>223.81800000000001</v>
      </c>
      <c r="G85" s="3">
        <f t="shared" si="30"/>
        <v>223.81800000000001</v>
      </c>
      <c r="H85" s="18">
        <f t="shared" si="28"/>
        <v>1</v>
      </c>
      <c r="I85" s="22"/>
    </row>
    <row r="86" spans="1:9" ht="39">
      <c r="A86" s="48"/>
      <c r="B86" s="48"/>
      <c r="C86" s="48"/>
      <c r="D86" s="2" t="s">
        <v>12</v>
      </c>
      <c r="E86" s="3">
        <v>0</v>
      </c>
      <c r="F86" s="3"/>
      <c r="G86" s="3"/>
      <c r="H86" s="18"/>
      <c r="I86" s="22"/>
    </row>
    <row r="87" spans="1:9" ht="39">
      <c r="A87" s="48"/>
      <c r="B87" s="48"/>
      <c r="C87" s="48"/>
      <c r="D87" s="2" t="s">
        <v>13</v>
      </c>
      <c r="E87" s="3">
        <v>0</v>
      </c>
      <c r="F87" s="3"/>
      <c r="G87" s="3"/>
      <c r="H87" s="18"/>
      <c r="I87" s="19"/>
    </row>
    <row r="88" spans="1:9" ht="58.5">
      <c r="A88" s="48"/>
      <c r="B88" s="48"/>
      <c r="C88" s="48"/>
      <c r="D88" s="2" t="s">
        <v>14</v>
      </c>
      <c r="E88" s="3">
        <v>141.87</v>
      </c>
      <c r="F88" s="3">
        <f>198.818+25</f>
        <v>223.81800000000001</v>
      </c>
      <c r="G88" s="3">
        <v>223.81800000000001</v>
      </c>
      <c r="H88" s="18">
        <f t="shared" si="28"/>
        <v>1</v>
      </c>
      <c r="I88" s="19"/>
    </row>
    <row r="89" spans="1:9" ht="39">
      <c r="A89" s="48"/>
      <c r="B89" s="48"/>
      <c r="C89" s="48"/>
      <c r="D89" s="2" t="s">
        <v>15</v>
      </c>
      <c r="E89" s="3">
        <f t="shared" ref="E89:E90" si="31">E167</f>
        <v>0</v>
      </c>
      <c r="F89" s="3"/>
      <c r="G89" s="3"/>
      <c r="H89" s="18"/>
      <c r="I89" s="19"/>
    </row>
    <row r="90" spans="1:9" ht="39">
      <c r="A90" s="48"/>
      <c r="B90" s="48"/>
      <c r="C90" s="48"/>
      <c r="D90" s="2" t="s">
        <v>16</v>
      </c>
      <c r="E90" s="3">
        <f t="shared" si="31"/>
        <v>0</v>
      </c>
      <c r="F90" s="3"/>
      <c r="G90" s="3"/>
      <c r="H90" s="18"/>
      <c r="I90" s="19"/>
    </row>
    <row r="91" spans="1:9" ht="19.5">
      <c r="A91" s="48" t="s">
        <v>34</v>
      </c>
      <c r="B91" s="48" t="s">
        <v>35</v>
      </c>
      <c r="C91" s="48" t="s">
        <v>11</v>
      </c>
      <c r="D91" s="2" t="s">
        <v>9</v>
      </c>
      <c r="E91" s="3">
        <f>SUM(E92:E96)</f>
        <v>40</v>
      </c>
      <c r="F91" s="3">
        <f t="shared" ref="F91:G91" si="32">SUM(F92:F96)</f>
        <v>11.5</v>
      </c>
      <c r="G91" s="3">
        <f t="shared" si="32"/>
        <v>5.75</v>
      </c>
      <c r="H91" s="18">
        <f t="shared" si="28"/>
        <v>0.5</v>
      </c>
      <c r="I91" s="19"/>
    </row>
    <row r="92" spans="1:9" ht="39">
      <c r="A92" s="48"/>
      <c r="B92" s="48"/>
      <c r="C92" s="48"/>
      <c r="D92" s="2" t="s">
        <v>12</v>
      </c>
      <c r="E92" s="3">
        <v>0</v>
      </c>
      <c r="F92" s="3"/>
      <c r="G92" s="3"/>
      <c r="H92" s="18"/>
      <c r="I92" s="19"/>
    </row>
    <row r="93" spans="1:9" ht="39">
      <c r="A93" s="48"/>
      <c r="B93" s="48"/>
      <c r="C93" s="48"/>
      <c r="D93" s="2" t="s">
        <v>13</v>
      </c>
      <c r="E93" s="3">
        <v>0</v>
      </c>
      <c r="F93" s="3"/>
      <c r="G93" s="3"/>
      <c r="H93" s="18"/>
      <c r="I93" s="19"/>
    </row>
    <row r="94" spans="1:9" ht="58.5">
      <c r="A94" s="48"/>
      <c r="B94" s="48"/>
      <c r="C94" s="48"/>
      <c r="D94" s="2" t="s">
        <v>14</v>
      </c>
      <c r="E94" s="3">
        <v>40</v>
      </c>
      <c r="F94" s="3">
        <v>11.5</v>
      </c>
      <c r="G94" s="3">
        <v>5.75</v>
      </c>
      <c r="H94" s="18">
        <f t="shared" si="28"/>
        <v>0.5</v>
      </c>
      <c r="I94" s="19" t="s">
        <v>106</v>
      </c>
    </row>
    <row r="95" spans="1:9" ht="39">
      <c r="A95" s="48"/>
      <c r="B95" s="48"/>
      <c r="C95" s="48"/>
      <c r="D95" s="2" t="s">
        <v>15</v>
      </c>
      <c r="E95" s="3">
        <f t="shared" ref="E95:E96" si="33">E173</f>
        <v>0</v>
      </c>
      <c r="F95" s="3"/>
      <c r="G95" s="3"/>
      <c r="H95" s="18"/>
      <c r="I95" s="19"/>
    </row>
    <row r="96" spans="1:9" ht="39">
      <c r="A96" s="48"/>
      <c r="B96" s="48"/>
      <c r="C96" s="48"/>
      <c r="D96" s="2" t="s">
        <v>16</v>
      </c>
      <c r="E96" s="3">
        <f t="shared" si="33"/>
        <v>0</v>
      </c>
      <c r="F96" s="3"/>
      <c r="G96" s="3"/>
      <c r="H96" s="18"/>
      <c r="I96" s="19"/>
    </row>
    <row r="97" spans="1:9" ht="19.5">
      <c r="A97" s="48" t="s">
        <v>36</v>
      </c>
      <c r="B97" s="48" t="s">
        <v>37</v>
      </c>
      <c r="C97" s="48" t="s">
        <v>11</v>
      </c>
      <c r="D97" s="2" t="s">
        <v>9</v>
      </c>
      <c r="E97" s="3">
        <f>SUM(E98:E102)</f>
        <v>250</v>
      </c>
      <c r="F97" s="3">
        <f t="shared" ref="F97:G97" si="34">SUM(F98:F102)</f>
        <v>100</v>
      </c>
      <c r="G97" s="3">
        <f t="shared" si="34"/>
        <v>100</v>
      </c>
      <c r="H97" s="18">
        <f t="shared" si="28"/>
        <v>1</v>
      </c>
      <c r="I97" s="19"/>
    </row>
    <row r="98" spans="1:9" ht="39">
      <c r="A98" s="48"/>
      <c r="B98" s="48"/>
      <c r="C98" s="48"/>
      <c r="D98" s="2" t="s">
        <v>12</v>
      </c>
      <c r="E98" s="3">
        <v>0</v>
      </c>
      <c r="F98" s="3"/>
      <c r="G98" s="3"/>
      <c r="H98" s="18"/>
      <c r="I98" s="19"/>
    </row>
    <row r="99" spans="1:9" ht="39">
      <c r="A99" s="48"/>
      <c r="B99" s="48"/>
      <c r="C99" s="48"/>
      <c r="D99" s="2" t="s">
        <v>13</v>
      </c>
      <c r="E99" s="3">
        <v>0</v>
      </c>
      <c r="F99" s="3"/>
      <c r="G99" s="3"/>
      <c r="H99" s="18"/>
      <c r="I99" s="19"/>
    </row>
    <row r="100" spans="1:9" ht="58.5">
      <c r="A100" s="48"/>
      <c r="B100" s="48"/>
      <c r="C100" s="48"/>
      <c r="D100" s="2" t="s">
        <v>14</v>
      </c>
      <c r="E100" s="3">
        <v>250</v>
      </c>
      <c r="F100" s="3">
        <v>100</v>
      </c>
      <c r="G100" s="3">
        <v>100</v>
      </c>
      <c r="H100" s="18">
        <f t="shared" si="28"/>
        <v>1</v>
      </c>
      <c r="I100" s="19"/>
    </row>
    <row r="101" spans="1:9" ht="39">
      <c r="A101" s="48"/>
      <c r="B101" s="48"/>
      <c r="C101" s="48"/>
      <c r="D101" s="2" t="s">
        <v>15</v>
      </c>
      <c r="E101" s="3">
        <f t="shared" ref="E101:E102" si="35">E179</f>
        <v>0</v>
      </c>
      <c r="F101" s="3"/>
      <c r="G101" s="3"/>
      <c r="H101" s="18"/>
      <c r="I101" s="19"/>
    </row>
    <row r="102" spans="1:9" ht="39">
      <c r="A102" s="48"/>
      <c r="B102" s="48"/>
      <c r="C102" s="48"/>
      <c r="D102" s="2" t="s">
        <v>16</v>
      </c>
      <c r="E102" s="3">
        <f t="shared" si="35"/>
        <v>0</v>
      </c>
      <c r="F102" s="3"/>
      <c r="G102" s="3"/>
      <c r="H102" s="18"/>
      <c r="I102" s="19"/>
    </row>
    <row r="103" spans="1:9" ht="19.5">
      <c r="A103" s="48" t="s">
        <v>38</v>
      </c>
      <c r="B103" s="48" t="s">
        <v>39</v>
      </c>
      <c r="C103" s="48" t="s">
        <v>11</v>
      </c>
      <c r="D103" s="2" t="s">
        <v>9</v>
      </c>
      <c r="E103" s="3">
        <f>SUM(E104:E108)</f>
        <v>1914</v>
      </c>
      <c r="F103" s="3">
        <f t="shared" ref="F103:G103" si="36">SUM(F104:F108)</f>
        <v>1540.8</v>
      </c>
      <c r="G103" s="3">
        <f t="shared" si="36"/>
        <v>1337.7941999999998</v>
      </c>
      <c r="H103" s="18">
        <f t="shared" si="28"/>
        <v>0.86824649532710274</v>
      </c>
      <c r="I103" s="19"/>
    </row>
    <row r="104" spans="1:9" ht="39">
      <c r="A104" s="48"/>
      <c r="B104" s="48"/>
      <c r="C104" s="48"/>
      <c r="D104" s="2" t="s">
        <v>12</v>
      </c>
      <c r="E104" s="3">
        <v>0</v>
      </c>
      <c r="F104" s="3"/>
      <c r="G104" s="3"/>
      <c r="H104" s="18"/>
      <c r="I104" s="19"/>
    </row>
    <row r="105" spans="1:9" ht="39">
      <c r="A105" s="48"/>
      <c r="B105" s="48"/>
      <c r="C105" s="48"/>
      <c r="D105" s="2" t="s">
        <v>13</v>
      </c>
      <c r="E105" s="3">
        <v>1914</v>
      </c>
      <c r="F105" s="3">
        <v>1540.8</v>
      </c>
      <c r="G105" s="3">
        <v>1337.7941999999998</v>
      </c>
      <c r="H105" s="18">
        <f t="shared" si="28"/>
        <v>0.86824649532710274</v>
      </c>
      <c r="I105" s="19" t="s">
        <v>94</v>
      </c>
    </row>
    <row r="106" spans="1:9" ht="58.5">
      <c r="A106" s="48"/>
      <c r="B106" s="48"/>
      <c r="C106" s="48"/>
      <c r="D106" s="2" t="s">
        <v>14</v>
      </c>
      <c r="E106" s="3"/>
      <c r="F106" s="3"/>
      <c r="G106" s="3"/>
      <c r="H106" s="18"/>
      <c r="I106" s="19"/>
    </row>
    <row r="107" spans="1:9" ht="39">
      <c r="A107" s="48"/>
      <c r="B107" s="48"/>
      <c r="C107" s="48"/>
      <c r="D107" s="2" t="s">
        <v>15</v>
      </c>
      <c r="E107" s="3">
        <f t="shared" ref="E107:E108" si="37">E185</f>
        <v>0</v>
      </c>
      <c r="F107" s="3"/>
      <c r="G107" s="3"/>
      <c r="H107" s="18"/>
      <c r="I107" s="19"/>
    </row>
    <row r="108" spans="1:9" ht="39">
      <c r="A108" s="48"/>
      <c r="B108" s="48"/>
      <c r="C108" s="48"/>
      <c r="D108" s="2" t="s">
        <v>16</v>
      </c>
      <c r="E108" s="3">
        <f t="shared" si="37"/>
        <v>0</v>
      </c>
      <c r="F108" s="3"/>
      <c r="G108" s="3"/>
      <c r="H108" s="18"/>
      <c r="I108" s="19"/>
    </row>
    <row r="109" spans="1:9" ht="15.75" customHeight="1">
      <c r="A109" s="52" t="s">
        <v>40</v>
      </c>
      <c r="B109" s="53" t="s">
        <v>41</v>
      </c>
      <c r="C109" s="52" t="s">
        <v>42</v>
      </c>
      <c r="D109" s="37" t="s">
        <v>9</v>
      </c>
      <c r="E109" s="15">
        <f>E115+E121+E127+E133+E139</f>
        <v>29466.5</v>
      </c>
      <c r="F109" s="15">
        <f t="shared" ref="F109:G109" si="38">F115+F121+F127+F133+F139</f>
        <v>9977.4860999999964</v>
      </c>
      <c r="G109" s="15">
        <f t="shared" si="38"/>
        <v>8264.8289499999992</v>
      </c>
      <c r="H109" s="13">
        <f t="shared" si="28"/>
        <v>0.82834782901877479</v>
      </c>
      <c r="I109" s="17"/>
    </row>
    <row r="110" spans="1:9" ht="39">
      <c r="A110" s="52"/>
      <c r="B110" s="54"/>
      <c r="C110" s="52"/>
      <c r="D110" s="37" t="s">
        <v>12</v>
      </c>
      <c r="E110" s="15">
        <f t="shared" ref="E110:G114" si="39">E116+E122+E128+E134+E140</f>
        <v>0</v>
      </c>
      <c r="F110" s="15">
        <f t="shared" si="39"/>
        <v>0</v>
      </c>
      <c r="G110" s="15">
        <f t="shared" si="39"/>
        <v>0</v>
      </c>
      <c r="H110" s="13"/>
      <c r="I110" s="17"/>
    </row>
    <row r="111" spans="1:9" ht="39">
      <c r="A111" s="52"/>
      <c r="B111" s="54"/>
      <c r="C111" s="52"/>
      <c r="D111" s="37" t="s">
        <v>13</v>
      </c>
      <c r="E111" s="15">
        <f t="shared" si="39"/>
        <v>145.19999999999999</v>
      </c>
      <c r="F111" s="15">
        <f t="shared" si="39"/>
        <v>39.6</v>
      </c>
      <c r="G111" s="15">
        <f t="shared" si="39"/>
        <v>38.806440000000002</v>
      </c>
      <c r="H111" s="13">
        <f t="shared" si="28"/>
        <v>0.97996060606060609</v>
      </c>
      <c r="I111" s="17"/>
    </row>
    <row r="112" spans="1:9" ht="58.5">
      <c r="A112" s="52"/>
      <c r="B112" s="54"/>
      <c r="C112" s="52"/>
      <c r="D112" s="37" t="s">
        <v>14</v>
      </c>
      <c r="E112" s="15">
        <f t="shared" si="39"/>
        <v>29321.3</v>
      </c>
      <c r="F112" s="15">
        <f t="shared" si="39"/>
        <v>9937.8860999999961</v>
      </c>
      <c r="G112" s="15">
        <f t="shared" si="39"/>
        <v>8226.0225099999989</v>
      </c>
      <c r="H112" s="13">
        <f t="shared" si="28"/>
        <v>0.82774368987787073</v>
      </c>
      <c r="I112" s="17"/>
    </row>
    <row r="113" spans="1:9" ht="39">
      <c r="A113" s="52"/>
      <c r="B113" s="54"/>
      <c r="C113" s="52"/>
      <c r="D113" s="37" t="s">
        <v>15</v>
      </c>
      <c r="E113" s="15">
        <f t="shared" si="39"/>
        <v>0</v>
      </c>
      <c r="F113" s="15">
        <f t="shared" si="39"/>
        <v>0</v>
      </c>
      <c r="G113" s="15">
        <f t="shared" si="39"/>
        <v>0</v>
      </c>
      <c r="H113" s="13"/>
      <c r="I113" s="17"/>
    </row>
    <row r="114" spans="1:9" ht="39">
      <c r="A114" s="52"/>
      <c r="B114" s="55"/>
      <c r="C114" s="52"/>
      <c r="D114" s="37" t="s">
        <v>16</v>
      </c>
      <c r="E114" s="15">
        <f t="shared" si="39"/>
        <v>0</v>
      </c>
      <c r="F114" s="15">
        <f t="shared" si="39"/>
        <v>0</v>
      </c>
      <c r="G114" s="15">
        <f t="shared" si="39"/>
        <v>0</v>
      </c>
      <c r="H114" s="13"/>
      <c r="I114" s="17"/>
    </row>
    <row r="115" spans="1:9" ht="19.5">
      <c r="A115" s="48" t="s">
        <v>43</v>
      </c>
      <c r="B115" s="48" t="s">
        <v>44</v>
      </c>
      <c r="C115" s="48" t="s">
        <v>42</v>
      </c>
      <c r="D115" s="2" t="s">
        <v>9</v>
      </c>
      <c r="E115" s="3">
        <f>SUM(E116:E120)</f>
        <v>27941.3</v>
      </c>
      <c r="F115" s="3">
        <f t="shared" ref="F115:G115" si="40">SUM(F116:F120)</f>
        <v>8867.3311499999982</v>
      </c>
      <c r="G115" s="3">
        <f t="shared" si="40"/>
        <v>7578.1435599999986</v>
      </c>
      <c r="H115" s="18">
        <f t="shared" si="28"/>
        <v>0.85461379887679056</v>
      </c>
      <c r="I115" s="19"/>
    </row>
    <row r="116" spans="1:9" ht="39">
      <c r="A116" s="48"/>
      <c r="B116" s="48"/>
      <c r="C116" s="48"/>
      <c r="D116" s="2" t="s">
        <v>12</v>
      </c>
      <c r="E116" s="3"/>
      <c r="F116" s="3"/>
      <c r="G116" s="3"/>
      <c r="H116" s="18"/>
      <c r="I116" s="19"/>
    </row>
    <row r="117" spans="1:9" ht="39">
      <c r="A117" s="48"/>
      <c r="B117" s="48"/>
      <c r="C117" s="48"/>
      <c r="D117" s="2" t="s">
        <v>13</v>
      </c>
      <c r="E117" s="3"/>
      <c r="F117" s="3"/>
      <c r="G117" s="3"/>
      <c r="H117" s="18"/>
      <c r="I117" s="19"/>
    </row>
    <row r="118" spans="1:9" ht="58.5">
      <c r="A118" s="48"/>
      <c r="B118" s="48"/>
      <c r="C118" s="48"/>
      <c r="D118" s="2" t="s">
        <v>14</v>
      </c>
      <c r="E118" s="3">
        <v>27941.3</v>
      </c>
      <c r="F118" s="3">
        <v>8867.3311499999982</v>
      </c>
      <c r="G118" s="3">
        <v>7578.1435599999986</v>
      </c>
      <c r="H118" s="18">
        <f t="shared" si="28"/>
        <v>0.85461379887679056</v>
      </c>
      <c r="I118" s="19" t="s">
        <v>114</v>
      </c>
    </row>
    <row r="119" spans="1:9" ht="39">
      <c r="A119" s="48"/>
      <c r="B119" s="48"/>
      <c r="C119" s="48"/>
      <c r="D119" s="2" t="s">
        <v>15</v>
      </c>
      <c r="E119" s="3"/>
      <c r="F119" s="3"/>
      <c r="G119" s="3"/>
      <c r="H119" s="18"/>
      <c r="I119" s="19"/>
    </row>
    <row r="120" spans="1:9" ht="39">
      <c r="A120" s="48"/>
      <c r="B120" s="48"/>
      <c r="C120" s="48"/>
      <c r="D120" s="2" t="s">
        <v>16</v>
      </c>
      <c r="E120" s="3"/>
      <c r="F120" s="3"/>
      <c r="G120" s="3"/>
      <c r="H120" s="18"/>
      <c r="I120" s="19"/>
    </row>
    <row r="121" spans="1:9" ht="19.5">
      <c r="A121" s="48" t="s">
        <v>45</v>
      </c>
      <c r="B121" s="48" t="s">
        <v>46</v>
      </c>
      <c r="C121" s="48" t="s">
        <v>11</v>
      </c>
      <c r="D121" s="2" t="s">
        <v>9</v>
      </c>
      <c r="E121" s="3">
        <f>SUM(E122:E126)</f>
        <v>360</v>
      </c>
      <c r="F121" s="3">
        <f t="shared" ref="F121:G121" si="41">SUM(F122:F126)</f>
        <v>371.05</v>
      </c>
      <c r="G121" s="3">
        <f t="shared" si="41"/>
        <v>371.05</v>
      </c>
      <c r="H121" s="18">
        <f t="shared" si="28"/>
        <v>1</v>
      </c>
      <c r="I121" s="19"/>
    </row>
    <row r="122" spans="1:9" ht="39">
      <c r="A122" s="48"/>
      <c r="B122" s="48"/>
      <c r="C122" s="48"/>
      <c r="D122" s="2" t="s">
        <v>12</v>
      </c>
      <c r="E122" s="3"/>
      <c r="F122" s="3"/>
      <c r="G122" s="3"/>
      <c r="H122" s="18"/>
      <c r="I122" s="19"/>
    </row>
    <row r="123" spans="1:9" ht="39">
      <c r="A123" s="48"/>
      <c r="B123" s="48"/>
      <c r="C123" s="48"/>
      <c r="D123" s="2" t="s">
        <v>13</v>
      </c>
      <c r="E123" s="3"/>
      <c r="F123" s="3"/>
      <c r="G123" s="3"/>
      <c r="H123" s="18"/>
      <c r="I123" s="19"/>
    </row>
    <row r="124" spans="1:9" ht="58.5">
      <c r="A124" s="48"/>
      <c r="B124" s="48"/>
      <c r="C124" s="48"/>
      <c r="D124" s="2" t="s">
        <v>14</v>
      </c>
      <c r="E124" s="3">
        <v>360</v>
      </c>
      <c r="F124" s="3">
        <v>371.05</v>
      </c>
      <c r="G124" s="3">
        <v>371.05</v>
      </c>
      <c r="H124" s="18">
        <f t="shared" si="28"/>
        <v>1</v>
      </c>
      <c r="I124" s="19"/>
    </row>
    <row r="125" spans="1:9" ht="39">
      <c r="A125" s="48"/>
      <c r="B125" s="48"/>
      <c r="C125" s="48"/>
      <c r="D125" s="2" t="s">
        <v>15</v>
      </c>
      <c r="E125" s="3"/>
      <c r="F125" s="3"/>
      <c r="G125" s="3"/>
      <c r="H125" s="18"/>
      <c r="I125" s="19"/>
    </row>
    <row r="126" spans="1:9" ht="39">
      <c r="A126" s="48"/>
      <c r="B126" s="48"/>
      <c r="C126" s="48"/>
      <c r="D126" s="2" t="s">
        <v>16</v>
      </c>
      <c r="E126" s="3"/>
      <c r="F126" s="3"/>
      <c r="G126" s="3"/>
      <c r="H126" s="18"/>
      <c r="I126" s="19"/>
    </row>
    <row r="127" spans="1:9" ht="19.5">
      <c r="A127" s="48" t="s">
        <v>47</v>
      </c>
      <c r="B127" s="48" t="s">
        <v>48</v>
      </c>
      <c r="C127" s="48" t="s">
        <v>11</v>
      </c>
      <c r="D127" s="2" t="s">
        <v>9</v>
      </c>
      <c r="E127" s="3">
        <f>SUM(E128:E132)</f>
        <v>600</v>
      </c>
      <c r="F127" s="3">
        <f t="shared" ref="F127:G127" si="42">SUM(F128:F132)</f>
        <v>276.82895000000002</v>
      </c>
      <c r="G127" s="3">
        <f t="shared" si="42"/>
        <v>276.82895000000002</v>
      </c>
      <c r="H127" s="18">
        <f t="shared" si="28"/>
        <v>1</v>
      </c>
      <c r="I127" s="19"/>
    </row>
    <row r="128" spans="1:9" ht="39">
      <c r="A128" s="48"/>
      <c r="B128" s="48"/>
      <c r="C128" s="48"/>
      <c r="D128" s="2" t="s">
        <v>12</v>
      </c>
      <c r="E128" s="3"/>
      <c r="F128" s="3"/>
      <c r="G128" s="3"/>
      <c r="H128" s="18"/>
      <c r="I128" s="19"/>
    </row>
    <row r="129" spans="1:9" ht="39">
      <c r="A129" s="48"/>
      <c r="B129" s="48"/>
      <c r="C129" s="48"/>
      <c r="D129" s="2" t="s">
        <v>13</v>
      </c>
      <c r="E129" s="3"/>
      <c r="F129" s="3"/>
      <c r="G129" s="3"/>
      <c r="H129" s="18"/>
      <c r="I129" s="19"/>
    </row>
    <row r="130" spans="1:9" ht="58.5">
      <c r="A130" s="48"/>
      <c r="B130" s="48"/>
      <c r="C130" s="48"/>
      <c r="D130" s="2" t="s">
        <v>14</v>
      </c>
      <c r="E130" s="3">
        <v>600</v>
      </c>
      <c r="F130" s="3">
        <v>276.82895000000002</v>
      </c>
      <c r="G130" s="3">
        <v>276.82895000000002</v>
      </c>
      <c r="H130" s="18">
        <f t="shared" si="28"/>
        <v>1</v>
      </c>
      <c r="I130" s="19" t="s">
        <v>111</v>
      </c>
    </row>
    <row r="131" spans="1:9" ht="39">
      <c r="A131" s="48"/>
      <c r="B131" s="48"/>
      <c r="C131" s="48"/>
      <c r="D131" s="2" t="s">
        <v>15</v>
      </c>
      <c r="E131" s="3"/>
      <c r="F131" s="3"/>
      <c r="G131" s="3"/>
      <c r="H131" s="18"/>
      <c r="I131" s="19"/>
    </row>
    <row r="132" spans="1:9" ht="39">
      <c r="A132" s="48"/>
      <c r="B132" s="48"/>
      <c r="C132" s="48"/>
      <c r="D132" s="2" t="s">
        <v>16</v>
      </c>
      <c r="E132" s="3"/>
      <c r="F132" s="3"/>
      <c r="G132" s="3"/>
      <c r="H132" s="18"/>
      <c r="I132" s="19"/>
    </row>
    <row r="133" spans="1:9" ht="19.5">
      <c r="A133" s="48" t="s">
        <v>49</v>
      </c>
      <c r="B133" s="48" t="s">
        <v>50</v>
      </c>
      <c r="C133" s="48" t="s">
        <v>11</v>
      </c>
      <c r="D133" s="2" t="s">
        <v>9</v>
      </c>
      <c r="E133" s="3">
        <f>SUM(E134:E138)</f>
        <v>420</v>
      </c>
      <c r="F133" s="3">
        <f t="shared" ref="F133:G133" si="43">SUM(F134:F138)</f>
        <v>422.67599999999999</v>
      </c>
      <c r="G133" s="3">
        <f t="shared" si="43"/>
        <v>0</v>
      </c>
      <c r="H133" s="18">
        <f t="shared" si="28"/>
        <v>0</v>
      </c>
      <c r="I133" s="19"/>
    </row>
    <row r="134" spans="1:9" ht="39">
      <c r="A134" s="48"/>
      <c r="B134" s="48"/>
      <c r="C134" s="48"/>
      <c r="D134" s="2" t="s">
        <v>12</v>
      </c>
      <c r="E134" s="3"/>
      <c r="F134" s="3"/>
      <c r="G134" s="3"/>
      <c r="H134" s="18"/>
      <c r="I134" s="19"/>
    </row>
    <row r="135" spans="1:9" ht="39">
      <c r="A135" s="48"/>
      <c r="B135" s="48"/>
      <c r="C135" s="48"/>
      <c r="D135" s="2" t="s">
        <v>13</v>
      </c>
      <c r="E135" s="3"/>
      <c r="F135" s="3"/>
      <c r="G135" s="3"/>
      <c r="H135" s="18"/>
      <c r="I135" s="19"/>
    </row>
    <row r="136" spans="1:9" ht="58.5">
      <c r="A136" s="48"/>
      <c r="B136" s="48"/>
      <c r="C136" s="48"/>
      <c r="D136" s="2" t="s">
        <v>14</v>
      </c>
      <c r="E136" s="3">
        <v>420</v>
      </c>
      <c r="F136" s="3">
        <v>422.67599999999999</v>
      </c>
      <c r="G136" s="3">
        <v>0</v>
      </c>
      <c r="H136" s="18">
        <f t="shared" si="28"/>
        <v>0</v>
      </c>
      <c r="I136" s="19" t="s">
        <v>112</v>
      </c>
    </row>
    <row r="137" spans="1:9" ht="39">
      <c r="A137" s="48"/>
      <c r="B137" s="48"/>
      <c r="C137" s="48"/>
      <c r="D137" s="2" t="s">
        <v>15</v>
      </c>
      <c r="E137" s="3"/>
      <c r="F137" s="3"/>
      <c r="G137" s="3"/>
      <c r="H137" s="18"/>
      <c r="I137" s="19"/>
    </row>
    <row r="138" spans="1:9" ht="39">
      <c r="A138" s="48"/>
      <c r="B138" s="48"/>
      <c r="C138" s="48"/>
      <c r="D138" s="2" t="s">
        <v>16</v>
      </c>
      <c r="E138" s="3"/>
      <c r="F138" s="3"/>
      <c r="G138" s="3"/>
      <c r="H138" s="18"/>
      <c r="I138" s="19"/>
    </row>
    <row r="139" spans="1:9" ht="19.5">
      <c r="A139" s="48" t="s">
        <v>51</v>
      </c>
      <c r="B139" s="48" t="s">
        <v>52</v>
      </c>
      <c r="C139" s="48" t="s">
        <v>11</v>
      </c>
      <c r="D139" s="2" t="s">
        <v>9</v>
      </c>
      <c r="E139" s="3">
        <f>SUM(E140:E144)</f>
        <v>145.19999999999999</v>
      </c>
      <c r="F139" s="3">
        <f t="shared" ref="F139:G139" si="44">SUM(F140:F144)</f>
        <v>39.6</v>
      </c>
      <c r="G139" s="3">
        <f t="shared" si="44"/>
        <v>38.806440000000002</v>
      </c>
      <c r="H139" s="18">
        <f t="shared" si="28"/>
        <v>0.97996060606060609</v>
      </c>
      <c r="I139" s="19"/>
    </row>
    <row r="140" spans="1:9" ht="39">
      <c r="A140" s="48"/>
      <c r="B140" s="48"/>
      <c r="C140" s="48"/>
      <c r="D140" s="2" t="s">
        <v>12</v>
      </c>
      <c r="E140" s="3"/>
      <c r="F140" s="3"/>
      <c r="G140" s="3"/>
      <c r="H140" s="18"/>
      <c r="I140" s="19"/>
    </row>
    <row r="141" spans="1:9" ht="39">
      <c r="A141" s="48"/>
      <c r="B141" s="48"/>
      <c r="C141" s="48"/>
      <c r="D141" s="2" t="s">
        <v>13</v>
      </c>
      <c r="E141" s="3">
        <v>145.19999999999999</v>
      </c>
      <c r="F141" s="3">
        <v>39.6</v>
      </c>
      <c r="G141" s="3">
        <v>38.806440000000002</v>
      </c>
      <c r="H141" s="18">
        <f t="shared" si="28"/>
        <v>0.97996060606060609</v>
      </c>
      <c r="I141" s="19" t="s">
        <v>113</v>
      </c>
    </row>
    <row r="142" spans="1:9" ht="58.5">
      <c r="A142" s="48"/>
      <c r="B142" s="48"/>
      <c r="C142" s="48"/>
      <c r="D142" s="2" t="s">
        <v>14</v>
      </c>
      <c r="E142" s="3"/>
      <c r="F142" s="3"/>
      <c r="G142" s="3"/>
      <c r="H142" s="18"/>
      <c r="I142" s="19"/>
    </row>
    <row r="143" spans="1:9" ht="39">
      <c r="A143" s="48"/>
      <c r="B143" s="48"/>
      <c r="C143" s="48"/>
      <c r="D143" s="2" t="s">
        <v>15</v>
      </c>
      <c r="E143" s="3"/>
      <c r="F143" s="3"/>
      <c r="G143" s="3"/>
      <c r="H143" s="18"/>
      <c r="I143" s="19"/>
    </row>
    <row r="144" spans="1:9" ht="39">
      <c r="A144" s="48"/>
      <c r="B144" s="48"/>
      <c r="C144" s="48"/>
      <c r="D144" s="2" t="s">
        <v>16</v>
      </c>
      <c r="E144" s="3"/>
      <c r="F144" s="3"/>
      <c r="G144" s="3"/>
      <c r="H144" s="18"/>
      <c r="I144" s="19"/>
    </row>
    <row r="145" spans="1:9" ht="15.95" customHeight="1">
      <c r="A145" s="61">
        <v>2</v>
      </c>
      <c r="B145" s="61" t="s">
        <v>53</v>
      </c>
      <c r="C145" s="61" t="s">
        <v>11</v>
      </c>
      <c r="D145" s="38" t="s">
        <v>9</v>
      </c>
      <c r="E145" s="24">
        <f>E151</f>
        <v>1193.25</v>
      </c>
      <c r="F145" s="24">
        <f t="shared" ref="F145:G145" si="45">F151</f>
        <v>491.89335999999997</v>
      </c>
      <c r="G145" s="24">
        <f t="shared" si="45"/>
        <v>491.89335999999997</v>
      </c>
      <c r="H145" s="13">
        <f t="shared" ref="H145:H154" si="46">G145/F145</f>
        <v>1</v>
      </c>
      <c r="I145" s="25"/>
    </row>
    <row r="146" spans="1:9" ht="39">
      <c r="A146" s="61"/>
      <c r="B146" s="61"/>
      <c r="C146" s="61"/>
      <c r="D146" s="38" t="s">
        <v>12</v>
      </c>
      <c r="E146" s="24">
        <f t="shared" ref="E146:G150" si="47">E152</f>
        <v>0</v>
      </c>
      <c r="F146" s="24">
        <f t="shared" si="47"/>
        <v>0</v>
      </c>
      <c r="G146" s="24">
        <f t="shared" si="47"/>
        <v>0</v>
      </c>
      <c r="H146" s="13"/>
      <c r="I146" s="25"/>
    </row>
    <row r="147" spans="1:9" ht="39">
      <c r="A147" s="61"/>
      <c r="B147" s="61"/>
      <c r="C147" s="61"/>
      <c r="D147" s="38" t="s">
        <v>13</v>
      </c>
      <c r="E147" s="24">
        <f t="shared" si="47"/>
        <v>0</v>
      </c>
      <c r="F147" s="24">
        <f t="shared" si="47"/>
        <v>0</v>
      </c>
      <c r="G147" s="24">
        <f t="shared" si="47"/>
        <v>0</v>
      </c>
      <c r="H147" s="13"/>
      <c r="I147" s="25"/>
    </row>
    <row r="148" spans="1:9" ht="58.5">
      <c r="A148" s="61"/>
      <c r="B148" s="61"/>
      <c r="C148" s="61"/>
      <c r="D148" s="38" t="s">
        <v>14</v>
      </c>
      <c r="E148" s="24">
        <f t="shared" si="47"/>
        <v>1193.25</v>
      </c>
      <c r="F148" s="24">
        <f t="shared" si="47"/>
        <v>491.89335999999997</v>
      </c>
      <c r="G148" s="24">
        <f t="shared" si="47"/>
        <v>491.89335999999997</v>
      </c>
      <c r="H148" s="13">
        <f t="shared" si="46"/>
        <v>1</v>
      </c>
      <c r="I148" s="25"/>
    </row>
    <row r="149" spans="1:9" ht="39">
      <c r="A149" s="61"/>
      <c r="B149" s="61"/>
      <c r="C149" s="61"/>
      <c r="D149" s="38" t="s">
        <v>15</v>
      </c>
      <c r="E149" s="24">
        <f t="shared" si="47"/>
        <v>0</v>
      </c>
      <c r="F149" s="24">
        <f t="shared" si="47"/>
        <v>0</v>
      </c>
      <c r="G149" s="24">
        <f t="shared" si="47"/>
        <v>0</v>
      </c>
      <c r="H149" s="13"/>
      <c r="I149" s="25"/>
    </row>
    <row r="150" spans="1:9" ht="39">
      <c r="A150" s="61"/>
      <c r="B150" s="61"/>
      <c r="C150" s="61"/>
      <c r="D150" s="38" t="s">
        <v>16</v>
      </c>
      <c r="E150" s="24">
        <f t="shared" si="47"/>
        <v>0</v>
      </c>
      <c r="F150" s="24">
        <f t="shared" si="47"/>
        <v>0</v>
      </c>
      <c r="G150" s="24">
        <f t="shared" si="47"/>
        <v>0</v>
      </c>
      <c r="H150" s="13"/>
      <c r="I150" s="25"/>
    </row>
    <row r="151" spans="1:9" ht="15.95" customHeight="1">
      <c r="A151" s="56" t="s">
        <v>54</v>
      </c>
      <c r="B151" s="53" t="s">
        <v>55</v>
      </c>
      <c r="C151" s="52" t="s">
        <v>11</v>
      </c>
      <c r="D151" s="37" t="s">
        <v>9</v>
      </c>
      <c r="E151" s="15">
        <f>E157+E163+E169+E175+E181+E187</f>
        <v>1193.25</v>
      </c>
      <c r="F151" s="15">
        <f t="shared" ref="F151:G151" si="48">F157+F163+F169+F175+F181+F187</f>
        <v>491.89335999999997</v>
      </c>
      <c r="G151" s="15">
        <f t="shared" si="48"/>
        <v>491.89335999999997</v>
      </c>
      <c r="H151" s="13">
        <f t="shared" si="46"/>
        <v>1</v>
      </c>
      <c r="I151" s="17"/>
    </row>
    <row r="152" spans="1:9" ht="39">
      <c r="A152" s="54"/>
      <c r="B152" s="54"/>
      <c r="C152" s="52"/>
      <c r="D152" s="37" t="s">
        <v>12</v>
      </c>
      <c r="E152" s="15">
        <f t="shared" ref="E152:G153" si="49">E158+E164+E170+E176+E182+E188</f>
        <v>0</v>
      </c>
      <c r="F152" s="15">
        <f t="shared" si="49"/>
        <v>0</v>
      </c>
      <c r="G152" s="15">
        <f t="shared" si="49"/>
        <v>0</v>
      </c>
      <c r="H152" s="13"/>
      <c r="I152" s="17"/>
    </row>
    <row r="153" spans="1:9" ht="39">
      <c r="A153" s="54"/>
      <c r="B153" s="54"/>
      <c r="C153" s="52"/>
      <c r="D153" s="37" t="s">
        <v>13</v>
      </c>
      <c r="E153" s="15">
        <f t="shared" si="49"/>
        <v>0</v>
      </c>
      <c r="F153" s="15">
        <f t="shared" si="49"/>
        <v>0</v>
      </c>
      <c r="G153" s="15">
        <f t="shared" si="49"/>
        <v>0</v>
      </c>
      <c r="H153" s="13"/>
      <c r="I153" s="17"/>
    </row>
    <row r="154" spans="1:9" ht="58.5">
      <c r="A154" s="54"/>
      <c r="B154" s="54"/>
      <c r="C154" s="52"/>
      <c r="D154" s="37" t="s">
        <v>14</v>
      </c>
      <c r="E154" s="15">
        <f>E160+E166+E172+E178+E184+E190</f>
        <v>1193.25</v>
      </c>
      <c r="F154" s="15">
        <f t="shared" ref="F154:G154" si="50">F160+F166+F172+F178+F184+F190</f>
        <v>491.89335999999997</v>
      </c>
      <c r="G154" s="15">
        <f t="shared" si="50"/>
        <v>491.89335999999997</v>
      </c>
      <c r="H154" s="13">
        <f t="shared" si="46"/>
        <v>1</v>
      </c>
      <c r="I154" s="17"/>
    </row>
    <row r="155" spans="1:9" ht="39">
      <c r="A155" s="54"/>
      <c r="B155" s="54"/>
      <c r="C155" s="52"/>
      <c r="D155" s="37" t="s">
        <v>15</v>
      </c>
      <c r="E155" s="15">
        <f t="shared" ref="E155:G156" si="51">E161+E167+E173+E179+E185+E191</f>
        <v>0</v>
      </c>
      <c r="F155" s="15">
        <f t="shared" si="51"/>
        <v>0</v>
      </c>
      <c r="G155" s="15">
        <f t="shared" si="51"/>
        <v>0</v>
      </c>
      <c r="H155" s="13"/>
      <c r="I155" s="17"/>
    </row>
    <row r="156" spans="1:9" ht="39">
      <c r="A156" s="55"/>
      <c r="B156" s="55"/>
      <c r="C156" s="52"/>
      <c r="D156" s="37" t="s">
        <v>16</v>
      </c>
      <c r="E156" s="15">
        <f t="shared" si="51"/>
        <v>0</v>
      </c>
      <c r="F156" s="15">
        <f t="shared" si="51"/>
        <v>0</v>
      </c>
      <c r="G156" s="15">
        <f t="shared" si="51"/>
        <v>0</v>
      </c>
      <c r="H156" s="13"/>
      <c r="I156" s="17"/>
    </row>
    <row r="157" spans="1:9" ht="15.95" customHeight="1">
      <c r="A157" s="57" t="s">
        <v>56</v>
      </c>
      <c r="B157" s="57" t="s">
        <v>57</v>
      </c>
      <c r="C157" s="58" t="s">
        <v>11</v>
      </c>
      <c r="D157" s="39" t="s">
        <v>9</v>
      </c>
      <c r="E157" s="26">
        <f>SUM(E158:E162)</f>
        <v>20</v>
      </c>
      <c r="F157" s="26">
        <f t="shared" ref="F157:G157" si="52">SUM(F158:F162)</f>
        <v>0</v>
      </c>
      <c r="G157" s="26">
        <f t="shared" si="52"/>
        <v>0</v>
      </c>
      <c r="H157" s="13"/>
      <c r="I157" s="27"/>
    </row>
    <row r="158" spans="1:9" ht="39">
      <c r="A158" s="57"/>
      <c r="B158" s="57"/>
      <c r="C158" s="59"/>
      <c r="D158" s="39" t="s">
        <v>12</v>
      </c>
      <c r="E158" s="26"/>
      <c r="F158" s="26"/>
      <c r="G158" s="26"/>
      <c r="H158" s="13"/>
      <c r="I158" s="27"/>
    </row>
    <row r="159" spans="1:9" ht="39">
      <c r="A159" s="57"/>
      <c r="B159" s="57"/>
      <c r="C159" s="59"/>
      <c r="D159" s="39" t="s">
        <v>13</v>
      </c>
      <c r="E159" s="26"/>
      <c r="F159" s="26"/>
      <c r="G159" s="26"/>
      <c r="H159" s="13"/>
      <c r="I159" s="27"/>
    </row>
    <row r="160" spans="1:9" ht="58.5">
      <c r="A160" s="57"/>
      <c r="B160" s="57"/>
      <c r="C160" s="59"/>
      <c r="D160" s="39" t="s">
        <v>14</v>
      </c>
      <c r="E160" s="26">
        <v>20</v>
      </c>
      <c r="F160" s="26">
        <v>0</v>
      </c>
      <c r="G160" s="26">
        <v>0</v>
      </c>
      <c r="H160" s="13"/>
      <c r="I160" s="27"/>
    </row>
    <row r="161" spans="1:9" ht="39">
      <c r="A161" s="57"/>
      <c r="B161" s="57"/>
      <c r="C161" s="59"/>
      <c r="D161" s="39" t="s">
        <v>15</v>
      </c>
      <c r="E161" s="26"/>
      <c r="F161" s="26"/>
      <c r="G161" s="26"/>
      <c r="H161" s="13"/>
      <c r="I161" s="27"/>
    </row>
    <row r="162" spans="1:9" ht="39">
      <c r="A162" s="57"/>
      <c r="B162" s="57"/>
      <c r="C162" s="60"/>
      <c r="D162" s="39" t="s">
        <v>16</v>
      </c>
      <c r="E162" s="26"/>
      <c r="F162" s="26"/>
      <c r="G162" s="26"/>
      <c r="H162" s="13"/>
      <c r="I162" s="27"/>
    </row>
    <row r="163" spans="1:9" s="1" customFormat="1" ht="19.5">
      <c r="A163" s="48" t="s">
        <v>58</v>
      </c>
      <c r="B163" s="48" t="s">
        <v>59</v>
      </c>
      <c r="C163" s="48" t="s">
        <v>11</v>
      </c>
      <c r="D163" s="2" t="s">
        <v>9</v>
      </c>
      <c r="E163" s="3">
        <f>SUM(E164:E168)</f>
        <v>583.25</v>
      </c>
      <c r="F163" s="3">
        <f t="shared" ref="F163:G163" si="53">SUM(F164:F168)</f>
        <v>169.20335999999998</v>
      </c>
      <c r="G163" s="3">
        <f t="shared" si="53"/>
        <v>169.20335999999998</v>
      </c>
      <c r="H163" s="18">
        <f t="shared" ref="H163" si="54">G163/F163</f>
        <v>1</v>
      </c>
      <c r="I163" s="19"/>
    </row>
    <row r="164" spans="1:9" s="1" customFormat="1" ht="39">
      <c r="A164" s="48"/>
      <c r="B164" s="48"/>
      <c r="C164" s="48"/>
      <c r="D164" s="2" t="s">
        <v>12</v>
      </c>
      <c r="E164" s="3"/>
      <c r="F164" s="3"/>
      <c r="G164" s="3"/>
      <c r="H164" s="18"/>
      <c r="I164" s="19"/>
    </row>
    <row r="165" spans="1:9" s="1" customFormat="1" ht="39">
      <c r="A165" s="48"/>
      <c r="B165" s="48"/>
      <c r="C165" s="48"/>
      <c r="D165" s="2" t="s">
        <v>13</v>
      </c>
      <c r="E165" s="3"/>
      <c r="F165" s="3"/>
      <c r="G165" s="3"/>
      <c r="H165" s="18"/>
      <c r="I165" s="19"/>
    </row>
    <row r="166" spans="1:9" s="1" customFormat="1" ht="58.5">
      <c r="A166" s="48"/>
      <c r="B166" s="48"/>
      <c r="C166" s="48"/>
      <c r="D166" s="2" t="s">
        <v>14</v>
      </c>
      <c r="E166" s="3">
        <v>583.25</v>
      </c>
      <c r="F166" s="3">
        <v>169.20335999999998</v>
      </c>
      <c r="G166" s="3">
        <v>169.20335999999998</v>
      </c>
      <c r="H166" s="18">
        <f>G166/F166</f>
        <v>1</v>
      </c>
      <c r="I166" s="19"/>
    </row>
    <row r="167" spans="1:9" s="1" customFormat="1" ht="39">
      <c r="A167" s="48"/>
      <c r="B167" s="48"/>
      <c r="C167" s="48"/>
      <c r="D167" s="2" t="s">
        <v>15</v>
      </c>
      <c r="E167" s="3"/>
      <c r="F167" s="3"/>
      <c r="G167" s="3"/>
      <c r="H167" s="3"/>
      <c r="I167" s="19"/>
    </row>
    <row r="168" spans="1:9" s="1" customFormat="1" ht="39">
      <c r="A168" s="48"/>
      <c r="B168" s="48"/>
      <c r="C168" s="48"/>
      <c r="D168" s="2" t="s">
        <v>16</v>
      </c>
      <c r="E168" s="3"/>
      <c r="F168" s="3"/>
      <c r="G168" s="3"/>
      <c r="H168" s="3"/>
      <c r="I168" s="19"/>
    </row>
    <row r="169" spans="1:9" ht="19.5">
      <c r="A169" s="57" t="s">
        <v>60</v>
      </c>
      <c r="B169" s="57" t="s">
        <v>61</v>
      </c>
      <c r="C169" s="57" t="s">
        <v>11</v>
      </c>
      <c r="D169" s="39" t="s">
        <v>9</v>
      </c>
      <c r="E169" s="26">
        <f>SUM(E170:E174)</f>
        <v>90</v>
      </c>
      <c r="F169" s="26">
        <f t="shared" ref="F169:H169" si="55">SUM(F170:F174)</f>
        <v>60</v>
      </c>
      <c r="G169" s="26">
        <f t="shared" si="55"/>
        <v>60</v>
      </c>
      <c r="H169" s="28">
        <f t="shared" si="55"/>
        <v>1</v>
      </c>
      <c r="I169" s="27"/>
    </row>
    <row r="170" spans="1:9" ht="39">
      <c r="A170" s="57"/>
      <c r="B170" s="57"/>
      <c r="C170" s="57"/>
      <c r="D170" s="39" t="s">
        <v>12</v>
      </c>
      <c r="E170" s="26"/>
      <c r="F170" s="26"/>
      <c r="G170" s="26"/>
      <c r="H170" s="26"/>
      <c r="I170" s="27"/>
    </row>
    <row r="171" spans="1:9" ht="39">
      <c r="A171" s="57"/>
      <c r="B171" s="57"/>
      <c r="C171" s="57"/>
      <c r="D171" s="39" t="s">
        <v>13</v>
      </c>
      <c r="E171" s="26"/>
      <c r="F171" s="26"/>
      <c r="G171" s="26"/>
      <c r="H171" s="26"/>
      <c r="I171" s="27"/>
    </row>
    <row r="172" spans="1:9" ht="58.5">
      <c r="A172" s="57"/>
      <c r="B172" s="57"/>
      <c r="C172" s="57"/>
      <c r="D172" s="39" t="s">
        <v>14</v>
      </c>
      <c r="E172" s="26">
        <v>90</v>
      </c>
      <c r="F172" s="26">
        <v>60</v>
      </c>
      <c r="G172" s="26">
        <v>60</v>
      </c>
      <c r="H172" s="28">
        <f t="shared" ref="H172" si="56">F172/G172</f>
        <v>1</v>
      </c>
      <c r="I172" s="27" t="s">
        <v>92</v>
      </c>
    </row>
    <row r="173" spans="1:9" ht="39">
      <c r="A173" s="57"/>
      <c r="B173" s="57"/>
      <c r="C173" s="57"/>
      <c r="D173" s="39" t="s">
        <v>15</v>
      </c>
      <c r="E173" s="26"/>
      <c r="F173" s="26"/>
      <c r="G173" s="26"/>
      <c r="H173" s="28"/>
      <c r="I173" s="27"/>
    </row>
    <row r="174" spans="1:9" ht="39">
      <c r="A174" s="57"/>
      <c r="B174" s="57"/>
      <c r="C174" s="57"/>
      <c r="D174" s="39" t="s">
        <v>16</v>
      </c>
      <c r="E174" s="26"/>
      <c r="F174" s="26"/>
      <c r="G174" s="26"/>
      <c r="H174" s="28"/>
      <c r="I174" s="27"/>
    </row>
    <row r="175" spans="1:9" ht="19.5">
      <c r="A175" s="57" t="s">
        <v>62</v>
      </c>
      <c r="B175" s="57" t="s">
        <v>63</v>
      </c>
      <c r="C175" s="57" t="s">
        <v>11</v>
      </c>
      <c r="D175" s="39" t="s">
        <v>9</v>
      </c>
      <c r="E175" s="26">
        <f>SUM(E176:E180)</f>
        <v>90</v>
      </c>
      <c r="F175" s="26">
        <f t="shared" ref="F175:G175" si="57">SUM(F176:F180)</f>
        <v>90</v>
      </c>
      <c r="G175" s="26">
        <f t="shared" si="57"/>
        <v>90</v>
      </c>
      <c r="H175" s="28">
        <f t="shared" ref="H175:H178" si="58">F175/G175</f>
        <v>1</v>
      </c>
      <c r="I175" s="27"/>
    </row>
    <row r="176" spans="1:9" ht="39">
      <c r="A176" s="57"/>
      <c r="B176" s="57"/>
      <c r="C176" s="57"/>
      <c r="D176" s="39" t="s">
        <v>12</v>
      </c>
      <c r="E176" s="26"/>
      <c r="F176" s="26"/>
      <c r="G176" s="26"/>
      <c r="H176" s="28"/>
      <c r="I176" s="27"/>
    </row>
    <row r="177" spans="1:9" ht="39">
      <c r="A177" s="57"/>
      <c r="B177" s="57"/>
      <c r="C177" s="57"/>
      <c r="D177" s="39" t="s">
        <v>13</v>
      </c>
      <c r="E177" s="26"/>
      <c r="F177" s="26"/>
      <c r="G177" s="26"/>
      <c r="H177" s="28"/>
      <c r="I177" s="27"/>
    </row>
    <row r="178" spans="1:9" ht="58.5">
      <c r="A178" s="57"/>
      <c r="B178" s="57"/>
      <c r="C178" s="57"/>
      <c r="D178" s="39" t="s">
        <v>14</v>
      </c>
      <c r="E178" s="26">
        <v>90</v>
      </c>
      <c r="F178" s="26">
        <v>90</v>
      </c>
      <c r="G178" s="26">
        <v>90</v>
      </c>
      <c r="H178" s="28">
        <f t="shared" si="58"/>
        <v>1</v>
      </c>
      <c r="I178" s="27" t="s">
        <v>92</v>
      </c>
    </row>
    <row r="179" spans="1:9" ht="39">
      <c r="A179" s="57"/>
      <c r="B179" s="57"/>
      <c r="C179" s="57"/>
      <c r="D179" s="39" t="s">
        <v>15</v>
      </c>
      <c r="E179" s="26"/>
      <c r="F179" s="26"/>
      <c r="G179" s="26"/>
      <c r="H179" s="28"/>
      <c r="I179" s="27"/>
    </row>
    <row r="180" spans="1:9" ht="39">
      <c r="A180" s="57"/>
      <c r="B180" s="57"/>
      <c r="C180" s="57"/>
      <c r="D180" s="39" t="s">
        <v>16</v>
      </c>
      <c r="E180" s="26"/>
      <c r="F180" s="26"/>
      <c r="G180" s="26"/>
      <c r="H180" s="28"/>
      <c r="I180" s="27"/>
    </row>
    <row r="181" spans="1:9" s="4" customFormat="1" ht="19.5">
      <c r="A181" s="48" t="s">
        <v>64</v>
      </c>
      <c r="B181" s="48" t="s">
        <v>65</v>
      </c>
      <c r="C181" s="48" t="s">
        <v>11</v>
      </c>
      <c r="D181" s="2" t="s">
        <v>9</v>
      </c>
      <c r="E181" s="3">
        <f>SUM(E182:E186)</f>
        <v>350</v>
      </c>
      <c r="F181" s="3">
        <f t="shared" ref="F181:G181" si="59">SUM(F182:F186)</f>
        <v>142.69</v>
      </c>
      <c r="G181" s="3">
        <f t="shared" si="59"/>
        <v>142.69</v>
      </c>
      <c r="H181" s="18">
        <f t="shared" ref="H181" si="60">G181/F181</f>
        <v>1</v>
      </c>
      <c r="I181" s="20"/>
    </row>
    <row r="182" spans="1:9" s="4" customFormat="1" ht="39">
      <c r="A182" s="48"/>
      <c r="B182" s="48"/>
      <c r="C182" s="48"/>
      <c r="D182" s="2" t="s">
        <v>12</v>
      </c>
      <c r="E182" s="3"/>
      <c r="F182" s="3"/>
      <c r="G182" s="3"/>
      <c r="H182" s="18"/>
      <c r="I182" s="19"/>
    </row>
    <row r="183" spans="1:9" s="4" customFormat="1" ht="39">
      <c r="A183" s="48"/>
      <c r="B183" s="48"/>
      <c r="C183" s="48"/>
      <c r="D183" s="2" t="s">
        <v>13</v>
      </c>
      <c r="E183" s="3"/>
      <c r="F183" s="3"/>
      <c r="G183" s="3"/>
      <c r="H183" s="18"/>
      <c r="I183" s="19"/>
    </row>
    <row r="184" spans="1:9" s="4" customFormat="1" ht="58.5">
      <c r="A184" s="48"/>
      <c r="B184" s="48"/>
      <c r="C184" s="48"/>
      <c r="D184" s="2" t="s">
        <v>14</v>
      </c>
      <c r="E184" s="3">
        <v>350</v>
      </c>
      <c r="F184" s="3">
        <v>142.69</v>
      </c>
      <c r="G184" s="3">
        <v>142.69</v>
      </c>
      <c r="H184" s="18">
        <f>G184/F184</f>
        <v>1</v>
      </c>
      <c r="I184" s="29" t="s">
        <v>110</v>
      </c>
    </row>
    <row r="185" spans="1:9" s="4" customFormat="1" ht="39">
      <c r="A185" s="48"/>
      <c r="B185" s="48"/>
      <c r="C185" s="48"/>
      <c r="D185" s="2" t="s">
        <v>15</v>
      </c>
      <c r="E185" s="3"/>
      <c r="F185" s="3"/>
      <c r="G185" s="3"/>
      <c r="H185" s="18"/>
      <c r="I185" s="19"/>
    </row>
    <row r="186" spans="1:9" s="4" customFormat="1" ht="39">
      <c r="A186" s="48"/>
      <c r="B186" s="48"/>
      <c r="C186" s="48"/>
      <c r="D186" s="2" t="s">
        <v>16</v>
      </c>
      <c r="E186" s="3"/>
      <c r="F186" s="3"/>
      <c r="G186" s="3"/>
      <c r="H186" s="18"/>
      <c r="I186" s="19"/>
    </row>
    <row r="187" spans="1:9" s="4" customFormat="1" ht="19.5">
      <c r="A187" s="48" t="s">
        <v>66</v>
      </c>
      <c r="B187" s="48" t="s">
        <v>67</v>
      </c>
      <c r="C187" s="48" t="s">
        <v>11</v>
      </c>
      <c r="D187" s="2" t="s">
        <v>9</v>
      </c>
      <c r="E187" s="3">
        <f>SUM(E188:E192)</f>
        <v>60</v>
      </c>
      <c r="F187" s="3">
        <f>SUM(F188:F192)</f>
        <v>30</v>
      </c>
      <c r="G187" s="3">
        <f>G190</f>
        <v>30</v>
      </c>
      <c r="H187" s="18">
        <f t="shared" ref="H187" si="61">F187/G187</f>
        <v>1</v>
      </c>
      <c r="I187" s="19"/>
    </row>
    <row r="188" spans="1:9" s="4" customFormat="1" ht="39">
      <c r="A188" s="48"/>
      <c r="B188" s="48"/>
      <c r="C188" s="48"/>
      <c r="D188" s="2" t="s">
        <v>12</v>
      </c>
      <c r="E188" s="3"/>
      <c r="F188" s="3"/>
      <c r="G188" s="3"/>
      <c r="H188" s="18"/>
      <c r="I188" s="19"/>
    </row>
    <row r="189" spans="1:9" s="4" customFormat="1" ht="39">
      <c r="A189" s="48"/>
      <c r="B189" s="48"/>
      <c r="C189" s="48"/>
      <c r="D189" s="2" t="s">
        <v>13</v>
      </c>
      <c r="E189" s="3"/>
      <c r="F189" s="3"/>
      <c r="G189" s="3"/>
      <c r="H189" s="18"/>
      <c r="I189" s="19"/>
    </row>
    <row r="190" spans="1:9" s="4" customFormat="1" ht="58.5">
      <c r="A190" s="48"/>
      <c r="B190" s="48"/>
      <c r="C190" s="48"/>
      <c r="D190" s="2" t="s">
        <v>14</v>
      </c>
      <c r="E190" s="3">
        <v>60</v>
      </c>
      <c r="F190" s="3">
        <v>30</v>
      </c>
      <c r="G190" s="3">
        <v>30</v>
      </c>
      <c r="H190" s="18">
        <f>F190/G190</f>
        <v>1</v>
      </c>
      <c r="I190" s="19" t="s">
        <v>91</v>
      </c>
    </row>
    <row r="191" spans="1:9" s="4" customFormat="1" ht="39">
      <c r="A191" s="48"/>
      <c r="B191" s="48"/>
      <c r="C191" s="48"/>
      <c r="D191" s="2" t="s">
        <v>15</v>
      </c>
      <c r="E191" s="3"/>
      <c r="F191" s="3"/>
      <c r="G191" s="3"/>
      <c r="H191" s="3"/>
      <c r="I191" s="19"/>
    </row>
    <row r="192" spans="1:9" s="4" customFormat="1" ht="39">
      <c r="A192" s="48"/>
      <c r="B192" s="48"/>
      <c r="C192" s="48"/>
      <c r="D192" s="2" t="s">
        <v>16</v>
      </c>
      <c r="E192" s="3"/>
      <c r="F192" s="3"/>
      <c r="G192" s="3"/>
      <c r="H192" s="3"/>
      <c r="I192" s="19"/>
    </row>
    <row r="193" spans="1:9" ht="15.95" customHeight="1">
      <c r="A193" s="61">
        <v>3</v>
      </c>
      <c r="B193" s="61" t="s">
        <v>68</v>
      </c>
      <c r="C193" s="61" t="s">
        <v>11</v>
      </c>
      <c r="D193" s="38" t="s">
        <v>9</v>
      </c>
      <c r="E193" s="24">
        <f>E199+E229</f>
        <v>30853</v>
      </c>
      <c r="F193" s="24">
        <f>F199+F229</f>
        <v>34076.470600000001</v>
      </c>
      <c r="G193" s="24">
        <f>G199+G229</f>
        <v>31714.630069999999</v>
      </c>
      <c r="H193" s="30">
        <f t="shared" ref="H193:H195" si="62">G193/F193</f>
        <v>0.9306899896493388</v>
      </c>
      <c r="I193" s="25"/>
    </row>
    <row r="194" spans="1:9" ht="39">
      <c r="A194" s="61"/>
      <c r="B194" s="61"/>
      <c r="C194" s="61"/>
      <c r="D194" s="38" t="s">
        <v>12</v>
      </c>
      <c r="E194" s="24">
        <f t="shared" ref="E194:G198" si="63">E200+E230</f>
        <v>0</v>
      </c>
      <c r="F194" s="24">
        <f t="shared" ref="F194" si="64">F200+F230</f>
        <v>0</v>
      </c>
      <c r="G194" s="24">
        <f t="shared" si="63"/>
        <v>0</v>
      </c>
      <c r="H194" s="30"/>
      <c r="I194" s="25"/>
    </row>
    <row r="195" spans="1:9" ht="39">
      <c r="A195" s="61"/>
      <c r="B195" s="61"/>
      <c r="C195" s="61"/>
      <c r="D195" s="38" t="s">
        <v>13</v>
      </c>
      <c r="E195" s="24">
        <f t="shared" si="63"/>
        <v>2162.8000000000002</v>
      </c>
      <c r="F195" s="24">
        <f t="shared" ref="F195" si="65">F201+F231</f>
        <v>2162.8000000000002</v>
      </c>
      <c r="G195" s="24">
        <f t="shared" si="63"/>
        <v>2139.3709600000002</v>
      </c>
      <c r="H195" s="30">
        <f t="shared" si="62"/>
        <v>0.98916726465692617</v>
      </c>
      <c r="I195" s="25"/>
    </row>
    <row r="196" spans="1:9" ht="58.5">
      <c r="A196" s="61"/>
      <c r="B196" s="61"/>
      <c r="C196" s="61"/>
      <c r="D196" s="38" t="s">
        <v>14</v>
      </c>
      <c r="E196" s="24">
        <f t="shared" si="63"/>
        <v>28690.2</v>
      </c>
      <c r="F196" s="24">
        <f t="shared" ref="F196" si="66">F202+F232</f>
        <v>31913.670600000005</v>
      </c>
      <c r="G196" s="24">
        <f t="shared" si="63"/>
        <v>29575.259109999999</v>
      </c>
      <c r="H196" s="30">
        <f>G196/F196</f>
        <v>0.9267269654027197</v>
      </c>
      <c r="I196" s="25"/>
    </row>
    <row r="197" spans="1:9" ht="39">
      <c r="A197" s="61"/>
      <c r="B197" s="61"/>
      <c r="C197" s="61"/>
      <c r="D197" s="38" t="s">
        <v>15</v>
      </c>
      <c r="E197" s="24">
        <f t="shared" si="63"/>
        <v>0</v>
      </c>
      <c r="F197" s="24"/>
      <c r="G197" s="24"/>
      <c r="H197" s="24"/>
      <c r="I197" s="25"/>
    </row>
    <row r="198" spans="1:9" ht="39">
      <c r="A198" s="61"/>
      <c r="B198" s="61"/>
      <c r="C198" s="61"/>
      <c r="D198" s="38" t="s">
        <v>16</v>
      </c>
      <c r="E198" s="24">
        <f t="shared" si="63"/>
        <v>0</v>
      </c>
      <c r="F198" s="24"/>
      <c r="G198" s="24"/>
      <c r="H198" s="24"/>
      <c r="I198" s="25"/>
    </row>
    <row r="199" spans="1:9" ht="15.95" customHeight="1">
      <c r="A199" s="56" t="s">
        <v>69</v>
      </c>
      <c r="B199" s="53" t="s">
        <v>70</v>
      </c>
      <c r="C199" s="52" t="s">
        <v>11</v>
      </c>
      <c r="D199" s="37" t="s">
        <v>9</v>
      </c>
      <c r="E199" s="15">
        <f>E205+E211+E217+E223</f>
        <v>27498</v>
      </c>
      <c r="F199" s="15">
        <f>F205+F211+F217+F223</f>
        <v>29226.639280000003</v>
      </c>
      <c r="G199" s="15">
        <f>G201+G202</f>
        <v>26866.112150000001</v>
      </c>
      <c r="H199" s="16">
        <f t="shared" ref="H199:H201" si="67">G199/F199</f>
        <v>0.91923371320987535</v>
      </c>
      <c r="I199" s="17"/>
    </row>
    <row r="200" spans="1:9" ht="39">
      <c r="A200" s="54"/>
      <c r="B200" s="54"/>
      <c r="C200" s="52"/>
      <c r="D200" s="37" t="s">
        <v>12</v>
      </c>
      <c r="E200" s="15">
        <f t="shared" ref="E200:F204" si="68">E206+E212+E218+E224</f>
        <v>0</v>
      </c>
      <c r="F200" s="15">
        <f t="shared" si="68"/>
        <v>0</v>
      </c>
      <c r="G200" s="15"/>
      <c r="H200" s="16"/>
      <c r="I200" s="17"/>
    </row>
    <row r="201" spans="1:9" ht="39">
      <c r="A201" s="54"/>
      <c r="B201" s="54"/>
      <c r="C201" s="52"/>
      <c r="D201" s="37" t="s">
        <v>13</v>
      </c>
      <c r="E201" s="15">
        <f t="shared" si="68"/>
        <v>52.8</v>
      </c>
      <c r="F201" s="15">
        <f t="shared" si="68"/>
        <v>52.8</v>
      </c>
      <c r="G201" s="15">
        <f>G223</f>
        <v>29.37096</v>
      </c>
      <c r="H201" s="16">
        <f t="shared" si="67"/>
        <v>0.55626818181818183</v>
      </c>
      <c r="I201" s="17"/>
    </row>
    <row r="202" spans="1:9" ht="58.5">
      <c r="A202" s="54"/>
      <c r="B202" s="54"/>
      <c r="C202" s="52"/>
      <c r="D202" s="37" t="s">
        <v>14</v>
      </c>
      <c r="E202" s="15">
        <f t="shared" si="68"/>
        <v>27445.200000000001</v>
      </c>
      <c r="F202" s="15">
        <f t="shared" si="68"/>
        <v>29173.839280000004</v>
      </c>
      <c r="G202" s="15">
        <f>G205+G211+G217</f>
        <v>26836.741190000001</v>
      </c>
      <c r="H202" s="16">
        <f>G202/F202</f>
        <v>0.9198906229800824</v>
      </c>
      <c r="I202" s="17"/>
    </row>
    <row r="203" spans="1:9" ht="39">
      <c r="A203" s="54"/>
      <c r="B203" s="54"/>
      <c r="C203" s="52"/>
      <c r="D203" s="37" t="s">
        <v>15</v>
      </c>
      <c r="E203" s="15">
        <f t="shared" si="68"/>
        <v>0</v>
      </c>
      <c r="F203" s="15"/>
      <c r="G203" s="15"/>
      <c r="H203" s="15"/>
      <c r="I203" s="17"/>
    </row>
    <row r="204" spans="1:9" ht="39">
      <c r="A204" s="55"/>
      <c r="B204" s="55"/>
      <c r="C204" s="52"/>
      <c r="D204" s="37" t="s">
        <v>16</v>
      </c>
      <c r="E204" s="15">
        <f t="shared" si="68"/>
        <v>0</v>
      </c>
      <c r="F204" s="15"/>
      <c r="G204" s="15"/>
      <c r="H204" s="15"/>
      <c r="I204" s="17"/>
    </row>
    <row r="205" spans="1:9" s="4" customFormat="1" ht="51.75" customHeight="1">
      <c r="A205" s="48" t="s">
        <v>71</v>
      </c>
      <c r="B205" s="48" t="s">
        <v>72</v>
      </c>
      <c r="C205" s="49" t="s">
        <v>11</v>
      </c>
      <c r="D205" s="2" t="s">
        <v>9</v>
      </c>
      <c r="E205" s="3">
        <f>SUM(E206:E210)</f>
        <v>27075.200000000001</v>
      </c>
      <c r="F205" s="3">
        <f t="shared" ref="F205:G205" si="69">SUM(F206:F210)</f>
        <v>29138.839280000004</v>
      </c>
      <c r="G205" s="3">
        <f t="shared" si="69"/>
        <v>26801.741190000001</v>
      </c>
      <c r="H205" s="18">
        <f>G205/F205</f>
        <v>0.91979439992298817</v>
      </c>
      <c r="I205" s="20"/>
    </row>
    <row r="206" spans="1:9" s="4" customFormat="1" ht="39">
      <c r="A206" s="48"/>
      <c r="B206" s="48"/>
      <c r="C206" s="50"/>
      <c r="D206" s="2" t="s">
        <v>12</v>
      </c>
      <c r="E206" s="3"/>
      <c r="F206" s="3"/>
      <c r="G206" s="3"/>
      <c r="H206" s="18"/>
      <c r="I206" s="19"/>
    </row>
    <row r="207" spans="1:9" s="4" customFormat="1" ht="39">
      <c r="A207" s="48"/>
      <c r="B207" s="48"/>
      <c r="C207" s="50"/>
      <c r="D207" s="2" t="s">
        <v>13</v>
      </c>
      <c r="E207" s="3"/>
      <c r="F207" s="3"/>
      <c r="G207" s="3"/>
      <c r="H207" s="18"/>
      <c r="I207" s="19"/>
    </row>
    <row r="208" spans="1:9" s="4" customFormat="1" ht="58.5">
      <c r="A208" s="48"/>
      <c r="B208" s="48"/>
      <c r="C208" s="50"/>
      <c r="D208" s="2" t="s">
        <v>14</v>
      </c>
      <c r="E208" s="3">
        <v>27075.200000000001</v>
      </c>
      <c r="F208" s="3">
        <v>29138.839280000004</v>
      </c>
      <c r="G208" s="3">
        <v>26801.741190000001</v>
      </c>
      <c r="H208" s="18">
        <f>G208/F208</f>
        <v>0.91979439992298817</v>
      </c>
      <c r="I208" s="62" t="s">
        <v>109</v>
      </c>
    </row>
    <row r="209" spans="1:9" s="4" customFormat="1" ht="39">
      <c r="A209" s="48"/>
      <c r="B209" s="48"/>
      <c r="C209" s="50"/>
      <c r="D209" s="2" t="s">
        <v>15</v>
      </c>
      <c r="E209" s="3"/>
      <c r="F209" s="3"/>
      <c r="G209" s="3"/>
      <c r="H209" s="18"/>
      <c r="I209" s="19"/>
    </row>
    <row r="210" spans="1:9" s="4" customFormat="1" ht="39">
      <c r="A210" s="48"/>
      <c r="B210" s="48"/>
      <c r="C210" s="51"/>
      <c r="D210" s="2" t="s">
        <v>16</v>
      </c>
      <c r="E210" s="3"/>
      <c r="F210" s="3"/>
      <c r="G210" s="3"/>
      <c r="H210" s="18"/>
      <c r="I210" s="19"/>
    </row>
    <row r="211" spans="1:9" s="4" customFormat="1" ht="19.5">
      <c r="A211" s="48" t="s">
        <v>73</v>
      </c>
      <c r="B211" s="48" t="s">
        <v>74</v>
      </c>
      <c r="C211" s="48" t="s">
        <v>11</v>
      </c>
      <c r="D211" s="2" t="s">
        <v>9</v>
      </c>
      <c r="E211" s="3">
        <f>SUM(E212:E216)</f>
        <v>35</v>
      </c>
      <c r="F211" s="3">
        <v>35</v>
      </c>
      <c r="G211" s="3">
        <f>G214</f>
        <v>35</v>
      </c>
      <c r="H211" s="18">
        <f t="shared" ref="H211" si="70">G211/F211</f>
        <v>1</v>
      </c>
      <c r="I211" s="19"/>
    </row>
    <row r="212" spans="1:9" s="4" customFormat="1" ht="39">
      <c r="A212" s="48"/>
      <c r="B212" s="48"/>
      <c r="C212" s="48"/>
      <c r="D212" s="2" t="s">
        <v>12</v>
      </c>
      <c r="E212" s="3"/>
      <c r="F212" s="3"/>
      <c r="G212" s="3"/>
      <c r="H212" s="18"/>
      <c r="I212" s="19"/>
    </row>
    <row r="213" spans="1:9" s="4" customFormat="1" ht="39">
      <c r="A213" s="48"/>
      <c r="B213" s="48"/>
      <c r="C213" s="48"/>
      <c r="D213" s="2" t="s">
        <v>13</v>
      </c>
      <c r="E213" s="3"/>
      <c r="F213" s="3"/>
      <c r="G213" s="3"/>
      <c r="H213" s="18"/>
      <c r="I213" s="19"/>
    </row>
    <row r="214" spans="1:9" s="4" customFormat="1" ht="58.5">
      <c r="A214" s="48"/>
      <c r="B214" s="48"/>
      <c r="C214" s="48"/>
      <c r="D214" s="2" t="s">
        <v>14</v>
      </c>
      <c r="E214" s="3">
        <v>35</v>
      </c>
      <c r="F214" s="3">
        <v>35</v>
      </c>
      <c r="G214" s="3">
        <v>35</v>
      </c>
      <c r="H214" s="18">
        <f>G214/F214</f>
        <v>1</v>
      </c>
      <c r="I214" s="19"/>
    </row>
    <row r="215" spans="1:9" s="4" customFormat="1" ht="39">
      <c r="A215" s="48"/>
      <c r="B215" s="48"/>
      <c r="C215" s="48"/>
      <c r="D215" s="2" t="s">
        <v>15</v>
      </c>
      <c r="E215" s="3"/>
      <c r="F215" s="3"/>
      <c r="G215" s="3"/>
      <c r="H215" s="3"/>
      <c r="I215" s="19"/>
    </row>
    <row r="216" spans="1:9" s="4" customFormat="1" ht="39">
      <c r="A216" s="48"/>
      <c r="B216" s="48"/>
      <c r="C216" s="48"/>
      <c r="D216" s="2" t="s">
        <v>16</v>
      </c>
      <c r="E216" s="3"/>
      <c r="F216" s="3"/>
      <c r="G216" s="3"/>
      <c r="H216" s="3"/>
      <c r="I216" s="19"/>
    </row>
    <row r="217" spans="1:9" ht="19.5">
      <c r="A217" s="57" t="s">
        <v>75</v>
      </c>
      <c r="B217" s="57" t="s">
        <v>76</v>
      </c>
      <c r="C217" s="57" t="s">
        <v>11</v>
      </c>
      <c r="D217" s="39" t="s">
        <v>9</v>
      </c>
      <c r="E217" s="26">
        <f>SUM(E218:E222)</f>
        <v>335</v>
      </c>
      <c r="F217" s="26">
        <v>0</v>
      </c>
      <c r="G217" s="26"/>
      <c r="H217" s="18">
        <f>G217/E217</f>
        <v>0</v>
      </c>
      <c r="I217" s="27" t="s">
        <v>95</v>
      </c>
    </row>
    <row r="218" spans="1:9" ht="39">
      <c r="A218" s="57"/>
      <c r="B218" s="57"/>
      <c r="C218" s="57"/>
      <c r="D218" s="39" t="s">
        <v>12</v>
      </c>
      <c r="E218" s="26"/>
      <c r="F218" s="26"/>
      <c r="G218" s="26"/>
      <c r="H218" s="18"/>
      <c r="I218" s="27"/>
    </row>
    <row r="219" spans="1:9" ht="39">
      <c r="A219" s="57"/>
      <c r="B219" s="57"/>
      <c r="C219" s="57"/>
      <c r="D219" s="39" t="s">
        <v>13</v>
      </c>
      <c r="E219" s="26"/>
      <c r="F219" s="26"/>
      <c r="G219" s="26"/>
      <c r="H219" s="18"/>
      <c r="I219" s="27"/>
    </row>
    <row r="220" spans="1:9" ht="58.5">
      <c r="A220" s="57"/>
      <c r="B220" s="57"/>
      <c r="C220" s="57"/>
      <c r="D220" s="39" t="s">
        <v>14</v>
      </c>
      <c r="E220" s="26">
        <v>335</v>
      </c>
      <c r="F220" s="26">
        <v>0</v>
      </c>
      <c r="G220" s="26"/>
      <c r="H220" s="18">
        <f>G220/E220</f>
        <v>0</v>
      </c>
      <c r="I220" s="27" t="s">
        <v>95</v>
      </c>
    </row>
    <row r="221" spans="1:9" ht="39">
      <c r="A221" s="57"/>
      <c r="B221" s="57"/>
      <c r="C221" s="57"/>
      <c r="D221" s="39" t="s">
        <v>15</v>
      </c>
      <c r="E221" s="26"/>
      <c r="F221" s="26"/>
      <c r="G221" s="26"/>
      <c r="H221" s="18"/>
      <c r="I221" s="27"/>
    </row>
    <row r="222" spans="1:9" ht="39">
      <c r="A222" s="57"/>
      <c r="B222" s="57"/>
      <c r="C222" s="57"/>
      <c r="D222" s="39" t="s">
        <v>16</v>
      </c>
      <c r="E222" s="26"/>
      <c r="F222" s="26"/>
      <c r="G222" s="26"/>
      <c r="H222" s="18"/>
      <c r="I222" s="27"/>
    </row>
    <row r="223" spans="1:9" s="4" customFormat="1" ht="32.25" customHeight="1">
      <c r="A223" s="48" t="s">
        <v>77</v>
      </c>
      <c r="B223" s="48" t="s">
        <v>78</v>
      </c>
      <c r="C223" s="49" t="s">
        <v>11</v>
      </c>
      <c r="D223" s="2" t="s">
        <v>9</v>
      </c>
      <c r="E223" s="3">
        <f>SUM(E224:E228)</f>
        <v>52.8</v>
      </c>
      <c r="F223" s="3">
        <f t="shared" ref="F223:H223" si="71">SUM(F224:F228)</f>
        <v>52.8</v>
      </c>
      <c r="G223" s="3">
        <f t="shared" si="71"/>
        <v>29.37096</v>
      </c>
      <c r="H223" s="18">
        <f t="shared" si="71"/>
        <v>0.55626818181818183</v>
      </c>
      <c r="I223" s="19"/>
    </row>
    <row r="224" spans="1:9" s="4" customFormat="1" ht="39">
      <c r="A224" s="48"/>
      <c r="B224" s="48"/>
      <c r="C224" s="50"/>
      <c r="D224" s="2" t="s">
        <v>12</v>
      </c>
      <c r="E224" s="3"/>
      <c r="F224" s="3"/>
      <c r="G224" s="3"/>
      <c r="H224" s="18"/>
      <c r="I224" s="19"/>
    </row>
    <row r="225" spans="1:9" s="4" customFormat="1" ht="39">
      <c r="A225" s="48"/>
      <c r="B225" s="48"/>
      <c r="C225" s="50"/>
      <c r="D225" s="2" t="s">
        <v>13</v>
      </c>
      <c r="E225" s="3">
        <v>52.8</v>
      </c>
      <c r="F225" s="3">
        <v>52.8</v>
      </c>
      <c r="G225" s="3">
        <v>29.37096</v>
      </c>
      <c r="H225" s="18">
        <f>G225/E225</f>
        <v>0.55626818181818183</v>
      </c>
      <c r="I225" s="19" t="s">
        <v>108</v>
      </c>
    </row>
    <row r="226" spans="1:9" s="4" customFormat="1" ht="58.5">
      <c r="A226" s="48"/>
      <c r="B226" s="48"/>
      <c r="C226" s="50"/>
      <c r="D226" s="2" t="s">
        <v>14</v>
      </c>
      <c r="E226" s="3"/>
      <c r="F226" s="3"/>
      <c r="G226" s="3"/>
      <c r="H226" s="18"/>
      <c r="I226" s="19"/>
    </row>
    <row r="227" spans="1:9" s="4" customFormat="1" ht="39">
      <c r="A227" s="48"/>
      <c r="B227" s="48"/>
      <c r="C227" s="50"/>
      <c r="D227" s="2" t="s">
        <v>15</v>
      </c>
      <c r="E227" s="3"/>
      <c r="F227" s="3"/>
      <c r="G227" s="3"/>
      <c r="H227" s="18"/>
      <c r="I227" s="19"/>
    </row>
    <row r="228" spans="1:9" s="4" customFormat="1" ht="39">
      <c r="A228" s="48"/>
      <c r="B228" s="48"/>
      <c r="C228" s="51"/>
      <c r="D228" s="2" t="s">
        <v>16</v>
      </c>
      <c r="E228" s="3"/>
      <c r="F228" s="3"/>
      <c r="G228" s="3"/>
      <c r="H228" s="18"/>
      <c r="I228" s="19"/>
    </row>
    <row r="229" spans="1:9" ht="15.95" customHeight="1">
      <c r="A229" s="56" t="s">
        <v>79</v>
      </c>
      <c r="B229" s="53" t="s">
        <v>80</v>
      </c>
      <c r="C229" s="52" t="s">
        <v>11</v>
      </c>
      <c r="D229" s="37" t="s">
        <v>9</v>
      </c>
      <c r="E229" s="15">
        <f>E235+E241+E247</f>
        <v>3355</v>
      </c>
      <c r="F229" s="15">
        <f>F235+F241+F247</f>
        <v>4849.8313199999993</v>
      </c>
      <c r="G229" s="15">
        <f>G231+G232</f>
        <v>4848.5179200000002</v>
      </c>
      <c r="H229" s="16">
        <f t="shared" ref="H229:H232" si="72">G229/F229</f>
        <v>0.99972918645756137</v>
      </c>
      <c r="I229" s="17"/>
    </row>
    <row r="230" spans="1:9" ht="39">
      <c r="A230" s="54"/>
      <c r="B230" s="54"/>
      <c r="C230" s="52"/>
      <c r="D230" s="37" t="s">
        <v>12</v>
      </c>
      <c r="E230" s="15">
        <f t="shared" ref="E230:F234" si="73">E236+E242+E248</f>
        <v>0</v>
      </c>
      <c r="F230" s="15">
        <f t="shared" si="73"/>
        <v>0</v>
      </c>
      <c r="G230" s="15"/>
      <c r="H230" s="16"/>
      <c r="I230" s="17"/>
    </row>
    <row r="231" spans="1:9" ht="77.25" customHeight="1">
      <c r="A231" s="54"/>
      <c r="B231" s="54"/>
      <c r="C231" s="52"/>
      <c r="D231" s="37" t="s">
        <v>13</v>
      </c>
      <c r="E231" s="15">
        <f t="shared" si="73"/>
        <v>2110</v>
      </c>
      <c r="F231" s="15">
        <f t="shared" si="73"/>
        <v>2110</v>
      </c>
      <c r="G231" s="15">
        <f>G235</f>
        <v>2110</v>
      </c>
      <c r="H231" s="16">
        <f t="shared" si="72"/>
        <v>1</v>
      </c>
      <c r="I231" s="17"/>
    </row>
    <row r="232" spans="1:9" ht="58.5">
      <c r="A232" s="54"/>
      <c r="B232" s="54"/>
      <c r="C232" s="52"/>
      <c r="D232" s="37" t="s">
        <v>14</v>
      </c>
      <c r="E232" s="15">
        <f t="shared" si="73"/>
        <v>1245</v>
      </c>
      <c r="F232" s="15">
        <f t="shared" si="73"/>
        <v>2739.8313200000002</v>
      </c>
      <c r="G232" s="15">
        <f>G241+G250</f>
        <v>2738.5179200000002</v>
      </c>
      <c r="H232" s="16">
        <f t="shared" si="72"/>
        <v>0.99952062742315095</v>
      </c>
      <c r="I232" s="31"/>
    </row>
    <row r="233" spans="1:9" ht="39">
      <c r="A233" s="54"/>
      <c r="B233" s="54"/>
      <c r="C233" s="52"/>
      <c r="D233" s="37" t="s">
        <v>15</v>
      </c>
      <c r="E233" s="15">
        <f t="shared" si="73"/>
        <v>0</v>
      </c>
      <c r="F233" s="15">
        <f t="shared" si="73"/>
        <v>0</v>
      </c>
      <c r="G233" s="15"/>
      <c r="H233" s="16"/>
      <c r="I233" s="17"/>
    </row>
    <row r="234" spans="1:9" ht="39">
      <c r="A234" s="55"/>
      <c r="B234" s="55"/>
      <c r="C234" s="52"/>
      <c r="D234" s="37" t="s">
        <v>16</v>
      </c>
      <c r="E234" s="15">
        <f t="shared" si="73"/>
        <v>0</v>
      </c>
      <c r="F234" s="15">
        <f t="shared" si="73"/>
        <v>0</v>
      </c>
      <c r="G234" s="15"/>
      <c r="H234" s="16"/>
      <c r="I234" s="17"/>
    </row>
    <row r="235" spans="1:9" s="4" customFormat="1" ht="19.5">
      <c r="A235" s="48" t="s">
        <v>81</v>
      </c>
      <c r="B235" s="48" t="s">
        <v>82</v>
      </c>
      <c r="C235" s="48" t="s">
        <v>11</v>
      </c>
      <c r="D235" s="2" t="s">
        <v>9</v>
      </c>
      <c r="E235" s="3">
        <f>SUM(E236:E240)</f>
        <v>2110</v>
      </c>
      <c r="F235" s="3">
        <f>F237</f>
        <v>2110</v>
      </c>
      <c r="G235" s="3">
        <f>G237</f>
        <v>2110</v>
      </c>
      <c r="H235" s="18">
        <f t="shared" ref="H235:H237" si="74">G235/F235</f>
        <v>1</v>
      </c>
      <c r="I235" s="19"/>
    </row>
    <row r="236" spans="1:9" s="4" customFormat="1" ht="39">
      <c r="A236" s="48"/>
      <c r="B236" s="48"/>
      <c r="C236" s="48"/>
      <c r="D236" s="2" t="s">
        <v>12</v>
      </c>
      <c r="E236" s="3"/>
      <c r="F236" s="3"/>
      <c r="G236" s="3"/>
      <c r="H236" s="18"/>
      <c r="I236" s="19"/>
    </row>
    <row r="237" spans="1:9" s="4" customFormat="1" ht="67.5" customHeight="1">
      <c r="A237" s="48"/>
      <c r="B237" s="48"/>
      <c r="C237" s="48"/>
      <c r="D237" s="2" t="s">
        <v>13</v>
      </c>
      <c r="E237" s="3">
        <v>2110</v>
      </c>
      <c r="F237" s="3">
        <v>2110</v>
      </c>
      <c r="G237" s="3">
        <v>2110</v>
      </c>
      <c r="H237" s="18">
        <f t="shared" si="74"/>
        <v>1</v>
      </c>
      <c r="I237" s="19"/>
    </row>
    <row r="238" spans="1:9" s="4" customFormat="1" ht="58.5">
      <c r="A238" s="48"/>
      <c r="B238" s="48"/>
      <c r="C238" s="48"/>
      <c r="D238" s="2" t="s">
        <v>14</v>
      </c>
      <c r="E238" s="3"/>
      <c r="F238" s="3"/>
      <c r="G238" s="3"/>
      <c r="H238" s="18"/>
      <c r="I238" s="19"/>
    </row>
    <row r="239" spans="1:9" s="4" customFormat="1" ht="39">
      <c r="A239" s="48"/>
      <c r="B239" s="48"/>
      <c r="C239" s="48"/>
      <c r="D239" s="2" t="s">
        <v>15</v>
      </c>
      <c r="E239" s="3"/>
      <c r="F239" s="3"/>
      <c r="G239" s="3"/>
      <c r="H239" s="18"/>
      <c r="I239" s="19"/>
    </row>
    <row r="240" spans="1:9" s="4" customFormat="1" ht="39">
      <c r="A240" s="48"/>
      <c r="B240" s="48"/>
      <c r="C240" s="48"/>
      <c r="D240" s="2" t="s">
        <v>16</v>
      </c>
      <c r="E240" s="3"/>
      <c r="F240" s="3"/>
      <c r="G240" s="3"/>
      <c r="H240" s="18"/>
      <c r="I240" s="19"/>
    </row>
    <row r="241" spans="1:9" s="4" customFormat="1" ht="19.5">
      <c r="A241" s="48" t="s">
        <v>83</v>
      </c>
      <c r="B241" s="48" t="s">
        <v>84</v>
      </c>
      <c r="C241" s="48" t="s">
        <v>11</v>
      </c>
      <c r="D241" s="2" t="s">
        <v>9</v>
      </c>
      <c r="E241" s="3">
        <f>SUM(E242:E246)</f>
        <v>1190</v>
      </c>
      <c r="F241" s="3">
        <f>F244</f>
        <v>2668.47532</v>
      </c>
      <c r="G241" s="3">
        <f>G244</f>
        <v>2667.16192</v>
      </c>
      <c r="H241" s="18">
        <f t="shared" ref="H241:H247" si="75">G241/F241</f>
        <v>0.99950780882620271</v>
      </c>
      <c r="I241" s="20"/>
    </row>
    <row r="242" spans="1:9" s="4" customFormat="1" ht="39">
      <c r="A242" s="48"/>
      <c r="B242" s="48"/>
      <c r="C242" s="48"/>
      <c r="D242" s="2" t="s">
        <v>12</v>
      </c>
      <c r="E242" s="3"/>
      <c r="F242" s="3"/>
      <c r="G242" s="3"/>
      <c r="H242" s="18"/>
      <c r="I242" s="19"/>
    </row>
    <row r="243" spans="1:9" s="4" customFormat="1" ht="39">
      <c r="A243" s="48"/>
      <c r="B243" s="48"/>
      <c r="C243" s="48"/>
      <c r="D243" s="2" t="s">
        <v>13</v>
      </c>
      <c r="E243" s="3"/>
      <c r="F243" s="3"/>
      <c r="G243" s="3"/>
      <c r="H243" s="18"/>
      <c r="I243" s="19"/>
    </row>
    <row r="244" spans="1:9" s="4" customFormat="1" ht="97.5" customHeight="1">
      <c r="A244" s="48"/>
      <c r="B244" s="48"/>
      <c r="C244" s="48"/>
      <c r="D244" s="2" t="s">
        <v>14</v>
      </c>
      <c r="E244" s="3">
        <v>1190</v>
      </c>
      <c r="F244" s="3">
        <v>2668.47532</v>
      </c>
      <c r="G244" s="3">
        <v>2667.16192</v>
      </c>
      <c r="H244" s="18">
        <f t="shared" si="75"/>
        <v>0.99950780882620271</v>
      </c>
      <c r="I244" s="20" t="s">
        <v>107</v>
      </c>
    </row>
    <row r="245" spans="1:9" s="4" customFormat="1" ht="39">
      <c r="A245" s="48"/>
      <c r="B245" s="48"/>
      <c r="C245" s="48"/>
      <c r="D245" s="2" t="s">
        <v>15</v>
      </c>
      <c r="E245" s="3"/>
      <c r="F245" s="3"/>
      <c r="G245" s="3"/>
      <c r="H245" s="18"/>
      <c r="I245" s="19"/>
    </row>
    <row r="246" spans="1:9" s="4" customFormat="1" ht="39">
      <c r="A246" s="48"/>
      <c r="B246" s="48"/>
      <c r="C246" s="48"/>
      <c r="D246" s="2" t="s">
        <v>16</v>
      </c>
      <c r="E246" s="3"/>
      <c r="F246" s="3"/>
      <c r="G246" s="3"/>
      <c r="H246" s="18"/>
      <c r="I246" s="19"/>
    </row>
    <row r="247" spans="1:9" s="4" customFormat="1" ht="19.5">
      <c r="A247" s="48" t="s">
        <v>85</v>
      </c>
      <c r="B247" s="48" t="s">
        <v>86</v>
      </c>
      <c r="C247" s="48" t="s">
        <v>11</v>
      </c>
      <c r="D247" s="2" t="s">
        <v>9</v>
      </c>
      <c r="E247" s="3">
        <f>SUM(E248:E252)</f>
        <v>55</v>
      </c>
      <c r="F247" s="3">
        <f>F250</f>
        <v>71.355999999999995</v>
      </c>
      <c r="G247" s="3">
        <f>G250</f>
        <v>71.355999999999995</v>
      </c>
      <c r="H247" s="18">
        <f t="shared" si="75"/>
        <v>1</v>
      </c>
      <c r="I247" s="19"/>
    </row>
    <row r="248" spans="1:9" s="4" customFormat="1" ht="39">
      <c r="A248" s="48"/>
      <c r="B248" s="48"/>
      <c r="C248" s="48"/>
      <c r="D248" s="2" t="s">
        <v>12</v>
      </c>
      <c r="E248" s="3"/>
      <c r="F248" s="3"/>
      <c r="G248" s="3"/>
      <c r="H248" s="18"/>
      <c r="I248" s="19"/>
    </row>
    <row r="249" spans="1:9" s="4" customFormat="1" ht="39">
      <c r="A249" s="48"/>
      <c r="B249" s="48"/>
      <c r="C249" s="48"/>
      <c r="D249" s="2" t="s">
        <v>13</v>
      </c>
      <c r="E249" s="3"/>
      <c r="F249" s="3"/>
      <c r="G249" s="3"/>
      <c r="H249" s="18"/>
      <c r="I249" s="19"/>
    </row>
    <row r="250" spans="1:9" s="4" customFormat="1" ht="58.5">
      <c r="A250" s="48"/>
      <c r="B250" s="48"/>
      <c r="C250" s="48"/>
      <c r="D250" s="2" t="s">
        <v>14</v>
      </c>
      <c r="E250" s="3">
        <v>55</v>
      </c>
      <c r="F250" s="3">
        <v>71.355999999999995</v>
      </c>
      <c r="G250" s="3">
        <v>71.355999999999995</v>
      </c>
      <c r="H250" s="18">
        <f>G250/F250</f>
        <v>1</v>
      </c>
      <c r="I250" s="19"/>
    </row>
    <row r="251" spans="1:9" s="4" customFormat="1" ht="39">
      <c r="A251" s="48"/>
      <c r="B251" s="48"/>
      <c r="C251" s="48"/>
      <c r="D251" s="2" t="s">
        <v>15</v>
      </c>
      <c r="E251" s="3"/>
      <c r="F251" s="3"/>
      <c r="G251" s="3"/>
      <c r="H251" s="18"/>
      <c r="I251" s="19"/>
    </row>
    <row r="252" spans="1:9" s="4" customFormat="1" ht="39">
      <c r="A252" s="48"/>
      <c r="B252" s="48"/>
      <c r="C252" s="48"/>
      <c r="D252" s="2" t="s">
        <v>16</v>
      </c>
      <c r="E252" s="3"/>
      <c r="F252" s="3"/>
      <c r="G252" s="3"/>
      <c r="H252" s="18"/>
      <c r="I252" s="19"/>
    </row>
    <row r="253" spans="1:9" s="4" customFormat="1">
      <c r="F253" s="32"/>
      <c r="G253" s="32"/>
      <c r="H253" s="32"/>
      <c r="I253" s="33"/>
    </row>
    <row r="254" spans="1:9" s="4" customFormat="1">
      <c r="F254" s="32"/>
      <c r="G254" s="32"/>
      <c r="H254" s="32"/>
      <c r="I254" s="33"/>
    </row>
    <row r="255" spans="1:9" s="4" customFormat="1">
      <c r="F255" s="32"/>
      <c r="G255" s="32"/>
      <c r="H255" s="32"/>
      <c r="I255" s="33"/>
    </row>
    <row r="256" spans="1:9" s="4" customFormat="1">
      <c r="F256" s="32"/>
      <c r="G256" s="32"/>
      <c r="H256" s="32"/>
      <c r="I256" s="33"/>
    </row>
    <row r="257" spans="6:9" s="4" customFormat="1">
      <c r="F257" s="32"/>
      <c r="G257" s="32"/>
      <c r="H257" s="32"/>
      <c r="I257" s="33"/>
    </row>
    <row r="258" spans="6:9" s="4" customFormat="1">
      <c r="F258" s="32"/>
      <c r="G258" s="32"/>
      <c r="H258" s="32"/>
      <c r="I258" s="33"/>
    </row>
    <row r="259" spans="6:9" s="4" customFormat="1">
      <c r="F259" s="32"/>
      <c r="G259" s="32"/>
      <c r="H259" s="32"/>
      <c r="I259" s="33"/>
    </row>
    <row r="260" spans="6:9" s="4" customFormat="1">
      <c r="F260" s="32"/>
      <c r="G260" s="32"/>
      <c r="H260" s="32"/>
      <c r="I260" s="33"/>
    </row>
    <row r="261" spans="6:9" s="4" customFormat="1">
      <c r="F261" s="32"/>
      <c r="G261" s="32"/>
      <c r="H261" s="32"/>
      <c r="I261" s="33"/>
    </row>
    <row r="262" spans="6:9" s="4" customFormat="1">
      <c r="F262" s="32"/>
      <c r="G262" s="32"/>
      <c r="H262" s="32"/>
      <c r="I262" s="33"/>
    </row>
    <row r="263" spans="6:9" s="4" customFormat="1">
      <c r="F263" s="32"/>
      <c r="G263" s="32"/>
      <c r="H263" s="32"/>
      <c r="I263" s="33"/>
    </row>
    <row r="264" spans="6:9" s="4" customFormat="1">
      <c r="F264" s="32"/>
      <c r="G264" s="32"/>
      <c r="H264" s="32"/>
      <c r="I264" s="33"/>
    </row>
    <row r="265" spans="6:9" s="4" customFormat="1">
      <c r="F265" s="32"/>
      <c r="G265" s="32"/>
      <c r="H265" s="32"/>
      <c r="I265" s="33"/>
    </row>
    <row r="266" spans="6:9" s="4" customFormat="1">
      <c r="F266" s="32"/>
      <c r="G266" s="32"/>
      <c r="H266" s="32"/>
      <c r="I266" s="33"/>
    </row>
    <row r="267" spans="6:9" s="4" customFormat="1">
      <c r="F267" s="32"/>
      <c r="G267" s="32"/>
      <c r="H267" s="32"/>
      <c r="I267" s="33"/>
    </row>
    <row r="268" spans="6:9" s="4" customFormat="1">
      <c r="F268" s="32"/>
      <c r="G268" s="32"/>
      <c r="H268" s="32"/>
      <c r="I268" s="33"/>
    </row>
    <row r="269" spans="6:9" s="4" customFormat="1">
      <c r="F269" s="32"/>
      <c r="G269" s="32"/>
      <c r="H269" s="32"/>
      <c r="I269" s="33"/>
    </row>
    <row r="270" spans="6:9" s="4" customFormat="1">
      <c r="F270" s="32"/>
      <c r="G270" s="32"/>
      <c r="H270" s="32"/>
      <c r="I270" s="33"/>
    </row>
    <row r="271" spans="6:9" s="4" customFormat="1">
      <c r="F271" s="32"/>
      <c r="G271" s="32"/>
      <c r="H271" s="32"/>
      <c r="I271" s="33"/>
    </row>
    <row r="272" spans="6:9" s="4" customFormat="1">
      <c r="F272" s="32"/>
      <c r="G272" s="32"/>
      <c r="H272" s="32"/>
      <c r="I272" s="33"/>
    </row>
    <row r="273" spans="6:9" s="4" customFormat="1">
      <c r="F273" s="32"/>
      <c r="G273" s="32"/>
      <c r="H273" s="32"/>
      <c r="I273" s="33"/>
    </row>
    <row r="274" spans="6:9" s="4" customFormat="1">
      <c r="F274" s="32"/>
      <c r="G274" s="32"/>
      <c r="H274" s="32"/>
      <c r="I274" s="33"/>
    </row>
    <row r="275" spans="6:9" s="4" customFormat="1">
      <c r="F275" s="32"/>
      <c r="G275" s="32"/>
      <c r="H275" s="32"/>
      <c r="I275" s="33"/>
    </row>
    <row r="276" spans="6:9" s="4" customFormat="1">
      <c r="F276" s="32"/>
      <c r="G276" s="32"/>
      <c r="H276" s="32"/>
      <c r="I276" s="33"/>
    </row>
    <row r="277" spans="6:9" s="4" customFormat="1">
      <c r="F277" s="32"/>
      <c r="G277" s="32"/>
      <c r="H277" s="32"/>
      <c r="I277" s="33"/>
    </row>
  </sheetData>
  <mergeCells count="133">
    <mergeCell ref="A247:A252"/>
    <mergeCell ref="B247:B252"/>
    <mergeCell ref="C247:C252"/>
    <mergeCell ref="A235:A240"/>
    <mergeCell ref="B235:B240"/>
    <mergeCell ref="C235:C240"/>
    <mergeCell ref="A241:A246"/>
    <mergeCell ref="B241:B246"/>
    <mergeCell ref="C241:C246"/>
    <mergeCell ref="A223:A228"/>
    <mergeCell ref="B223:B228"/>
    <mergeCell ref="C223:C228"/>
    <mergeCell ref="A229:A234"/>
    <mergeCell ref="B229:B234"/>
    <mergeCell ref="C229:C234"/>
    <mergeCell ref="A211:A216"/>
    <mergeCell ref="B211:B216"/>
    <mergeCell ref="C211:C216"/>
    <mergeCell ref="A217:A222"/>
    <mergeCell ref="B217:B222"/>
    <mergeCell ref="C217:C222"/>
    <mergeCell ref="A199:A204"/>
    <mergeCell ref="B199:B204"/>
    <mergeCell ref="C199:C204"/>
    <mergeCell ref="A205:A210"/>
    <mergeCell ref="B205:B210"/>
    <mergeCell ref="C205:C210"/>
    <mergeCell ref="A187:A192"/>
    <mergeCell ref="B187:B192"/>
    <mergeCell ref="C187:C192"/>
    <mergeCell ref="A193:A198"/>
    <mergeCell ref="B193:B198"/>
    <mergeCell ref="C193:C198"/>
    <mergeCell ref="A175:A180"/>
    <mergeCell ref="B175:B180"/>
    <mergeCell ref="C175:C180"/>
    <mergeCell ref="A181:A186"/>
    <mergeCell ref="B181:B186"/>
    <mergeCell ref="C181:C186"/>
    <mergeCell ref="A163:A168"/>
    <mergeCell ref="B163:B168"/>
    <mergeCell ref="C163:C168"/>
    <mergeCell ref="A169:A174"/>
    <mergeCell ref="B169:B174"/>
    <mergeCell ref="C169:C174"/>
    <mergeCell ref="A151:A156"/>
    <mergeCell ref="B151:B156"/>
    <mergeCell ref="C151:C156"/>
    <mergeCell ref="A157:A162"/>
    <mergeCell ref="B157:B162"/>
    <mergeCell ref="C157:C162"/>
    <mergeCell ref="A139:A144"/>
    <mergeCell ref="B139:B144"/>
    <mergeCell ref="C139:C144"/>
    <mergeCell ref="A145:A150"/>
    <mergeCell ref="B145:B150"/>
    <mergeCell ref="C145:C150"/>
    <mergeCell ref="A127:A132"/>
    <mergeCell ref="B127:B132"/>
    <mergeCell ref="C127:C132"/>
    <mergeCell ref="A133:A138"/>
    <mergeCell ref="B133:B138"/>
    <mergeCell ref="C133:C138"/>
    <mergeCell ref="A115:A120"/>
    <mergeCell ref="B115:B120"/>
    <mergeCell ref="C115:C120"/>
    <mergeCell ref="A121:A126"/>
    <mergeCell ref="B121:B126"/>
    <mergeCell ref="C121:C126"/>
    <mergeCell ref="A103:A108"/>
    <mergeCell ref="B103:B108"/>
    <mergeCell ref="C103:C108"/>
    <mergeCell ref="A109:A114"/>
    <mergeCell ref="B109:B114"/>
    <mergeCell ref="C109:C114"/>
    <mergeCell ref="A91:A96"/>
    <mergeCell ref="B91:B96"/>
    <mergeCell ref="C91:C96"/>
    <mergeCell ref="A97:A102"/>
    <mergeCell ref="B97:B102"/>
    <mergeCell ref="C97:C102"/>
    <mergeCell ref="A79:A84"/>
    <mergeCell ref="B79:B84"/>
    <mergeCell ref="C79:C84"/>
    <mergeCell ref="A85:A90"/>
    <mergeCell ref="B85:B90"/>
    <mergeCell ref="C85:C90"/>
    <mergeCell ref="A67:A72"/>
    <mergeCell ref="B67:B72"/>
    <mergeCell ref="C67:C72"/>
    <mergeCell ref="A73:A78"/>
    <mergeCell ref="B73:B78"/>
    <mergeCell ref="C73:C78"/>
    <mergeCell ref="A55:A60"/>
    <mergeCell ref="B55:B60"/>
    <mergeCell ref="C55:C60"/>
    <mergeCell ref="A61:A66"/>
    <mergeCell ref="B61:B66"/>
    <mergeCell ref="C61:C66"/>
    <mergeCell ref="A43:A48"/>
    <mergeCell ref="B43:B48"/>
    <mergeCell ref="C43:C48"/>
    <mergeCell ref="A49:A54"/>
    <mergeCell ref="B49:B54"/>
    <mergeCell ref="C49:C54"/>
    <mergeCell ref="A31:A36"/>
    <mergeCell ref="B31:B36"/>
    <mergeCell ref="C31:C36"/>
    <mergeCell ref="A37:A42"/>
    <mergeCell ref="B37:B42"/>
    <mergeCell ref="C37:C42"/>
    <mergeCell ref="A19:A24"/>
    <mergeCell ref="B19:B24"/>
    <mergeCell ref="C19:C24"/>
    <mergeCell ref="A25:A30"/>
    <mergeCell ref="B25:B30"/>
    <mergeCell ref="C25:C30"/>
    <mergeCell ref="A13:A18"/>
    <mergeCell ref="B13:B18"/>
    <mergeCell ref="C13:C18"/>
    <mergeCell ref="A6:I6"/>
    <mergeCell ref="A8:A11"/>
    <mergeCell ref="B8:B11"/>
    <mergeCell ref="C8:C11"/>
    <mergeCell ref="D8:D11"/>
    <mergeCell ref="E8:I8"/>
    <mergeCell ref="E9:I9"/>
    <mergeCell ref="E10:E11"/>
    <mergeCell ref="G10:G11"/>
    <mergeCell ref="I10:I11"/>
    <mergeCell ref="H10:H11"/>
    <mergeCell ref="F10:F11"/>
    <mergeCell ref="A7:I7"/>
  </mergeCells>
  <pageMargins left="0.73" right="0.35" top="0.61" bottom="0.52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МКУ УРУО</vt:lpstr>
      <vt:lpstr>'МКУ УРУО'!Область_печати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Егоровна</dc:creator>
  <cp:lastModifiedBy>admin</cp:lastModifiedBy>
  <cp:lastPrinted>2018-12-11T06:18:03Z</cp:lastPrinted>
  <dcterms:created xsi:type="dcterms:W3CDTF">2018-02-20T07:10:02Z</dcterms:created>
  <dcterms:modified xsi:type="dcterms:W3CDTF">2019-06-03T04:48:14Z</dcterms:modified>
</cp:coreProperties>
</file>